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 4 кв 2019" sheetId="2" r:id="rId1"/>
    <sheet name="Расходы 4 кв.2019" sheetId="3" r:id="rId2"/>
  </sheets>
  <calcPr calcId="124519"/>
</workbook>
</file>

<file path=xl/calcChain.xml><?xml version="1.0" encoding="utf-8"?>
<calcChain xmlns="http://schemas.openxmlformats.org/spreadsheetml/2006/main">
  <c r="G31" i="3"/>
  <c r="F31"/>
  <c r="E34"/>
  <c r="F29"/>
  <c r="G26"/>
  <c r="G25"/>
  <c r="F16"/>
  <c r="G16"/>
  <c r="D34"/>
  <c r="C30"/>
  <c r="C34"/>
  <c r="C14"/>
  <c r="D31"/>
  <c r="D18"/>
  <c r="D22"/>
  <c r="E22"/>
  <c r="C22"/>
  <c r="D12"/>
  <c r="E12"/>
  <c r="C12"/>
  <c r="G33" l="1"/>
  <c r="F33"/>
  <c r="G32"/>
  <c r="C31"/>
  <c r="E31"/>
  <c r="F30"/>
  <c r="G30"/>
  <c r="G28"/>
  <c r="F28"/>
  <c r="E27"/>
  <c r="D27"/>
  <c r="C27"/>
  <c r="G24"/>
  <c r="F24"/>
  <c r="F23"/>
  <c r="G23"/>
  <c r="G22"/>
  <c r="F22"/>
  <c r="F21"/>
  <c r="G21"/>
  <c r="G20"/>
  <c r="F20"/>
  <c r="G19"/>
  <c r="F19"/>
  <c r="E18"/>
  <c r="C18"/>
  <c r="G17"/>
  <c r="F17"/>
  <c r="F15"/>
  <c r="G15"/>
  <c r="F14"/>
  <c r="G12"/>
  <c r="G13"/>
  <c r="F13"/>
  <c r="F12"/>
  <c r="G18" l="1"/>
  <c r="F34"/>
  <c r="F18"/>
  <c r="F27"/>
  <c r="G27"/>
  <c r="G14"/>
  <c r="D26" i="2"/>
  <c r="C21"/>
  <c r="D21"/>
  <c r="F21" s="1"/>
  <c r="B21"/>
  <c r="C23"/>
  <c r="F13"/>
  <c r="F14"/>
  <c r="F15"/>
  <c r="F16"/>
  <c r="F17"/>
  <c r="F18"/>
  <c r="F12"/>
  <c r="E13"/>
  <c r="E14"/>
  <c r="E15"/>
  <c r="E16"/>
  <c r="E18"/>
  <c r="E12"/>
  <c r="G34" i="3" l="1"/>
  <c r="E21" i="2"/>
  <c r="D27" l="1"/>
  <c r="B27"/>
  <c r="E22"/>
  <c r="E23"/>
  <c r="E25"/>
  <c r="E24"/>
  <c r="F25"/>
  <c r="F24"/>
  <c r="C27"/>
  <c r="E27" l="1"/>
  <c r="C28"/>
  <c r="B28"/>
  <c r="F22"/>
  <c r="F23"/>
  <c r="E28" l="1"/>
  <c r="C30"/>
  <c r="F27"/>
  <c r="D28"/>
  <c r="D30" l="1"/>
  <c r="D31" s="1"/>
  <c r="F28"/>
</calcChain>
</file>

<file path=xl/sharedStrings.xml><?xml version="1.0" encoding="utf-8"?>
<sst xmlns="http://schemas.openxmlformats.org/spreadsheetml/2006/main" count="96" uniqueCount="90">
  <si>
    <t>ВСЕГО:</t>
  </si>
  <si>
    <t>Культура</t>
  </si>
  <si>
    <t>Дошкольное образование</t>
  </si>
  <si>
    <t>Охрана семьи и детства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</si>
  <si>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</si>
  <si>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</si>
  <si>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</si>
  <si>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</si>
  <si>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</si>
  <si>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</si>
  <si>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</si>
  <si>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</si>
  <si>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</si>
  <si>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</si>
  <si>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</si>
  <si>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общегосударственные вопросы</t>
  </si>
  <si>
    <t>Приложение №2</t>
  </si>
  <si>
    <t>к  решению Совета депутатов</t>
  </si>
  <si>
    <r>
      <t xml:space="preserve"> </t>
    </r>
    <r>
      <rPr>
        <sz val="11"/>
        <color theme="1"/>
        <rFont val="Times New Roman"/>
        <family val="1"/>
        <charset val="204"/>
      </rPr>
      <t>Красносельского</t>
    </r>
    <r>
      <rPr>
        <sz val="12"/>
        <color theme="1"/>
        <rFont val="Times New Roman"/>
        <family val="1"/>
        <charset val="204"/>
      </rPr>
      <t xml:space="preserve"> сельского поселения</t>
    </r>
  </si>
  <si>
    <r>
      <t xml:space="preserve"> «Об исполнении бюджета </t>
    </r>
    <r>
      <rPr>
        <sz val="11"/>
        <color theme="1"/>
        <rFont val="Times New Roman"/>
        <family val="1"/>
        <charset val="204"/>
      </rPr>
      <t>Красносельского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</si>
  <si>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Исполнение расходной части бюджета Красносельского сельского поселения </t>
  </si>
  <si>
    <t>(тыс.руб.)</t>
  </si>
  <si>
    <t>Приложение №1</t>
  </si>
  <si>
    <t xml:space="preserve">Исполнение доходной части бюджета Красносельского сельского поселения </t>
  </si>
  <si>
    <t>Наименование расхода</t>
  </si>
  <si>
    <t>% исполнения к  утв. плану</t>
  </si>
  <si>
    <t xml:space="preserve">% исполнения к  уточ. плану </t>
  </si>
  <si>
    <t>НДФЛ</t>
  </si>
  <si>
    <t>Налог на имущество физ. Лиц</t>
  </si>
  <si>
    <t>Земельный налог с организаций</t>
  </si>
  <si>
    <t>Земельный налог с физ. лиц</t>
  </si>
  <si>
    <t>Единый сельскохозяйственный налог</t>
  </si>
  <si>
    <t>Прочие неналоговые доходы бюджетов поселения</t>
  </si>
  <si>
    <t>Прочие доходы от  оказания платных услуг (работ) получателями средств бюджетов сп, (родительская плата)</t>
  </si>
  <si>
    <t>Итого собственных доходов</t>
  </si>
  <si>
    <t>Дотация на сбалансированность бюджета поселения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</si>
  <si>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</si>
  <si>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выравнивание бюджетной обеспеченности</t>
  </si>
  <si>
    <t>Субвенции бюджетам поселений на осуществление полномочий по ВУС</t>
  </si>
  <si>
    <t>Возврат целевых средств</t>
  </si>
  <si>
    <t>Итого безвозмездных поступлений</t>
  </si>
  <si>
    <t>Итого доходов</t>
  </si>
  <si>
    <t>Дефицит(-), профицит (+)</t>
  </si>
  <si>
    <t>Уточнено по бюджету на 4 квартал 2019г.</t>
  </si>
  <si>
    <t>Утверждено по бюджету на 01.01. 2019г.</t>
  </si>
  <si>
    <t>Фактически исполнено за 4 квартал 2019г.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</si>
  <si>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</si>
  <si>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</si>
  <si>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Остаток на 01.01.2019г.</t>
  </si>
  <si>
    <t>Раздел, подраздел, функ. Классификация</t>
  </si>
  <si>
    <t>01 00</t>
  </si>
  <si>
    <t>Общегосударственные вопросы</t>
  </si>
  <si>
    <t>0102</t>
  </si>
  <si>
    <t>0103</t>
  </si>
  <si>
    <t>0104</t>
  </si>
  <si>
    <t>0203</t>
  </si>
  <si>
    <t>03 00</t>
  </si>
  <si>
    <t>Национальная безопасность и правоохранительная деятельность</t>
  </si>
  <si>
    <t>0309</t>
  </si>
  <si>
    <t>0310</t>
  </si>
  <si>
    <t>05 00</t>
  </si>
  <si>
    <t>Жилищно-коммунальное хозяйство</t>
  </si>
  <si>
    <t>0502</t>
  </si>
  <si>
    <t>0503</t>
  </si>
  <si>
    <t>07 00</t>
  </si>
  <si>
    <t>Образование</t>
  </si>
  <si>
    <t>0701</t>
  </si>
  <si>
    <t>0709</t>
  </si>
  <si>
    <t>0801</t>
  </si>
  <si>
    <t>10 00</t>
  </si>
  <si>
    <t>Сициальная политика</t>
  </si>
  <si>
    <t>1003</t>
  </si>
  <si>
    <t>1004</t>
  </si>
  <si>
    <t>Итого</t>
  </si>
  <si>
    <t>Утверждено по бюджету на 01.01.  2019г.</t>
  </si>
  <si>
    <t>Уточнено по бюджету за 12 мес. 2019г.</t>
  </si>
  <si>
    <t>Фактически исполнено за 12 мес. 2019г.</t>
  </si>
  <si>
    <t>0113</t>
  </si>
  <si>
    <t>0505</t>
  </si>
  <si>
    <t>Другие вопросы в области жилищно комунального хозяйства</t>
  </si>
  <si>
    <t>06 05</t>
  </si>
  <si>
    <t>04 09</t>
  </si>
  <si>
    <t>Другие вопросы в области окружающей среды</t>
  </si>
  <si>
    <t xml:space="preserve">к решению Совета депутатов </t>
  </si>
  <si>
    <t>сельского поселения за 12 месяцев 2019г.»</t>
  </si>
  <si>
    <t>за 12 мес. 2019г.</t>
  </si>
  <si>
    <t>сельского поселения за 12 мес.  2019г.»</t>
  </si>
  <si>
    <t>за 12 мес. 2019 г.</t>
  </si>
  <si>
    <t>от  "_05__" _02_ 2020 года № 2</t>
  </si>
  <si>
    <t>от  "_05_"__02_2020 года №_2_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</si>
</sst>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2" fontId="0" fillId="0" borderId="5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2" fontId="0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1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top" wrapText="1"/>
    </xf>
    <xf numFmtId="1" fontId="12" fillId="0" borderId="5" xfId="0" applyNumberFormat="1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 applyProtection="1">
      <alignment horizontal="center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" fontId="15" fillId="0" borderId="2" xfId="0" applyNumberFormat="1" applyFont="1" applyBorder="1" applyAlignment="1" applyProtection="1">
      <alignment horizontal="center" vertical="top" wrapText="1"/>
    </xf>
    <xf numFmtId="1" fontId="10" fillId="0" borderId="5" xfId="0" applyNumberFormat="1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 applyProtection="1">
      <alignment horizontal="center" vertical="top" wrapText="1"/>
    </xf>
    <xf numFmtId="49" fontId="17" fillId="0" borderId="3" xfId="0" applyNumberFormat="1" applyFont="1" applyBorder="1" applyAlignment="1" applyProtection="1">
      <alignment horizontal="left" vertical="top" wrapText="1"/>
    </xf>
    <xf numFmtId="4" fontId="18" fillId="0" borderId="2" xfId="0" applyNumberFormat="1" applyFont="1" applyBorder="1" applyAlignment="1" applyProtection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2" fontId="12" fillId="0" borderId="2" xfId="0" applyNumberFormat="1" applyFont="1" applyFill="1" applyBorder="1" applyAlignment="1">
      <alignment horizontal="center" vertical="top"/>
    </xf>
    <xf numFmtId="0" fontId="19" fillId="0" borderId="2" xfId="0" applyFont="1" applyBorder="1" applyAlignment="1">
      <alignment horizontal="left" vertical="top"/>
    </xf>
    <xf numFmtId="49" fontId="16" fillId="0" borderId="6" xfId="0" applyNumberFormat="1" applyFont="1" applyBorder="1" applyAlignment="1" applyProtection="1">
      <alignment horizontal="center" vertical="top"/>
    </xf>
    <xf numFmtId="49" fontId="17" fillId="0" borderId="7" xfId="0" applyNumberFormat="1" applyFont="1" applyBorder="1" applyAlignment="1" applyProtection="1">
      <alignment horizontal="left" vertical="top"/>
    </xf>
    <xf numFmtId="4" fontId="2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6" sqref="B6:F6"/>
    </sheetView>
  </sheetViews>
  <sheetFormatPr defaultRowHeight="13.2"/>
  <cols>
    <col min="1" max="1" width="33.5546875" customWidth="1"/>
    <col min="2" max="2" width="12" customWidth="1"/>
    <col min="3" max="3" width="12.5546875" customWidth="1"/>
    <col min="4" max="4" width="11" customWidth="1"/>
    <col min="5" max="5" width="7.6640625" customWidth="1"/>
    <col min="6" max="6" width="7.5546875" customWidth="1"/>
  </cols>
  <sheetData>
    <row r="1" spans="1:6" ht="14.4">
      <c r="D1" s="55" t="s">
        <v>22</v>
      </c>
      <c r="E1" s="55"/>
      <c r="F1" s="55"/>
    </row>
    <row r="2" spans="1:6" ht="14.4">
      <c r="D2" s="21"/>
      <c r="E2" s="21"/>
      <c r="F2" s="46" t="s">
        <v>83</v>
      </c>
    </row>
    <row r="3" spans="1:6" ht="15" customHeight="1">
      <c r="A3" s="56" t="s">
        <v>18</v>
      </c>
      <c r="B3" s="56"/>
      <c r="C3" s="56"/>
      <c r="D3" s="56"/>
      <c r="E3" s="56"/>
      <c r="F3" s="56"/>
    </row>
    <row r="4" spans="1:6" ht="15.6">
      <c r="A4" s="56" t="s">
        <v>19</v>
      </c>
      <c r="B4" s="56"/>
      <c r="C4" s="56"/>
      <c r="D4" s="56"/>
      <c r="E4" s="56"/>
      <c r="F4" s="56"/>
    </row>
    <row r="5" spans="1:6" ht="15.6">
      <c r="B5" s="56" t="s">
        <v>84</v>
      </c>
      <c r="C5" s="56"/>
      <c r="D5" s="56"/>
      <c r="E5" s="56"/>
      <c r="F5" s="56"/>
    </row>
    <row r="6" spans="1:6" ht="15.6">
      <c r="B6" s="56" t="s">
        <v>88</v>
      </c>
      <c r="C6" s="56"/>
      <c r="D6" s="56"/>
      <c r="E6" s="56"/>
      <c r="F6" s="56"/>
    </row>
    <row r="7" spans="1:6" ht="15.6">
      <c r="B7" s="1"/>
      <c r="C7" s="1"/>
      <c r="D7" s="1"/>
      <c r="E7" s="1"/>
      <c r="F7" s="1"/>
    </row>
    <row r="8" spans="1:6" ht="14.4">
      <c r="A8" s="47" t="s">
        <v>23</v>
      </c>
      <c r="B8" s="47"/>
      <c r="C8" s="47"/>
      <c r="D8" s="47"/>
      <c r="E8" s="47"/>
      <c r="F8" s="47"/>
    </row>
    <row r="9" spans="1:6" ht="14.4">
      <c r="A9" s="47" t="s">
        <v>85</v>
      </c>
      <c r="B9" s="47"/>
      <c r="C9" s="47"/>
      <c r="D9" s="47"/>
      <c r="E9" s="47"/>
      <c r="F9" s="47"/>
    </row>
    <row r="10" spans="1:6">
      <c r="E10" s="57" t="s">
        <v>21</v>
      </c>
      <c r="F10" s="57"/>
    </row>
    <row r="11" spans="1:6" ht="65.25" customHeight="1">
      <c r="A11" s="3" t="s">
        <v>24</v>
      </c>
      <c r="B11" s="4" t="s">
        <v>44</v>
      </c>
      <c r="C11" s="4" t="s">
        <v>43</v>
      </c>
      <c r="D11" s="4" t="s">
        <v>45</v>
      </c>
      <c r="E11" s="4" t="s">
        <v>25</v>
      </c>
      <c r="F11" s="4" t="s">
        <v>26</v>
      </c>
    </row>
    <row r="12" spans="1:6" ht="15.6">
      <c r="A12" s="5" t="s">
        <v>27</v>
      </c>
      <c r="B12" s="6">
        <v>780.02</v>
      </c>
      <c r="C12" s="7">
        <v>820.02</v>
      </c>
      <c r="D12" s="7">
        <v>838.84</v>
      </c>
      <c r="E12" s="11">
        <f>D12/B12*100</f>
        <v>107.54083228635163</v>
      </c>
      <c r="F12" s="11">
        <f>D12/C12*100</f>
        <v>102.29506597400064</v>
      </c>
    </row>
    <row r="13" spans="1:6" ht="15.75" customHeight="1">
      <c r="A13" s="5" t="s">
        <v>28</v>
      </c>
      <c r="B13" s="9">
        <v>310.60000000000002</v>
      </c>
      <c r="C13" s="10">
        <v>310.60000000000002</v>
      </c>
      <c r="D13" s="10">
        <v>339.97</v>
      </c>
      <c r="E13" s="11">
        <f t="shared" ref="E13:E21" si="0">D13/B13*100</f>
        <v>109.45589182227945</v>
      </c>
      <c r="F13" s="11">
        <f t="shared" ref="F13:F21" si="1">D13/C13*100</f>
        <v>109.45589182227945</v>
      </c>
    </row>
    <row r="14" spans="1:6" ht="15.75" customHeight="1">
      <c r="A14" s="5" t="s">
        <v>29</v>
      </c>
      <c r="B14" s="9">
        <v>390</v>
      </c>
      <c r="C14" s="10">
        <v>594.49</v>
      </c>
      <c r="D14" s="10">
        <v>635.73</v>
      </c>
      <c r="E14" s="11">
        <f t="shared" si="0"/>
        <v>163.00769230769231</v>
      </c>
      <c r="F14" s="11">
        <f t="shared" si="1"/>
        <v>106.93703846994904</v>
      </c>
    </row>
    <row r="15" spans="1:6" ht="16.5" customHeight="1">
      <c r="A15" s="5" t="s">
        <v>30</v>
      </c>
      <c r="B15" s="9">
        <v>343</v>
      </c>
      <c r="C15" s="10">
        <v>343</v>
      </c>
      <c r="D15" s="10">
        <v>389.6</v>
      </c>
      <c r="E15" s="11">
        <f t="shared" si="0"/>
        <v>113.58600583090379</v>
      </c>
      <c r="F15" s="11">
        <f t="shared" si="1"/>
        <v>113.58600583090379</v>
      </c>
    </row>
    <row r="16" spans="1:6" ht="15.75" customHeight="1">
      <c r="A16" s="5" t="s">
        <v>31</v>
      </c>
      <c r="B16" s="9">
        <v>53.9</v>
      </c>
      <c r="C16" s="10">
        <v>142.85</v>
      </c>
      <c r="D16" s="10">
        <v>142.85</v>
      </c>
      <c r="E16" s="11">
        <f t="shared" si="0"/>
        <v>265.02782931354363</v>
      </c>
      <c r="F16" s="11">
        <f t="shared" si="1"/>
        <v>100</v>
      </c>
    </row>
    <row r="17" spans="1:7" ht="30.75" customHeight="1">
      <c r="A17" s="5" t="s">
        <v>32</v>
      </c>
      <c r="B17" s="9">
        <v>0</v>
      </c>
      <c r="C17" s="10">
        <v>248.79</v>
      </c>
      <c r="D17" s="10">
        <v>236.89</v>
      </c>
      <c r="E17" s="11">
        <v>0</v>
      </c>
      <c r="F17" s="11">
        <f t="shared" si="1"/>
        <v>95.216849551830862</v>
      </c>
    </row>
    <row r="18" spans="1:7" ht="69" customHeight="1">
      <c r="A18" s="12" t="s">
        <v>33</v>
      </c>
      <c r="B18" s="6">
        <v>705</v>
      </c>
      <c r="C18" s="7">
        <v>705</v>
      </c>
      <c r="D18" s="7">
        <v>672.42</v>
      </c>
      <c r="E18" s="11">
        <f t="shared" si="0"/>
        <v>95.378723404255311</v>
      </c>
      <c r="F18" s="11">
        <f t="shared" si="1"/>
        <v>95.378723404255311</v>
      </c>
    </row>
    <row r="19" spans="1:7" ht="37.5" customHeight="1">
      <c r="A19" s="12" t="s">
        <v>46</v>
      </c>
      <c r="B19" s="6">
        <v>0</v>
      </c>
      <c r="C19" s="7">
        <v>0</v>
      </c>
      <c r="D19" s="7">
        <v>6.53</v>
      </c>
      <c r="E19" s="11">
        <v>0</v>
      </c>
      <c r="F19" s="11">
        <v>0</v>
      </c>
    </row>
    <row r="20" spans="1:7" ht="46.5" customHeight="1">
      <c r="A20" s="12" t="s">
        <v>47</v>
      </c>
      <c r="B20" s="6">
        <v>0</v>
      </c>
      <c r="C20" s="7">
        <v>0</v>
      </c>
      <c r="D20" s="7">
        <v>0.5</v>
      </c>
      <c r="E20" s="11"/>
      <c r="F20" s="11"/>
    </row>
    <row r="21" spans="1:7" ht="15" customHeight="1">
      <c r="A21" s="13" t="s">
        <v>34</v>
      </c>
      <c r="B21" s="14">
        <f>B18+B17+B16+B15+B14+B13+B12+B19+B20</f>
        <v>2582.52</v>
      </c>
      <c r="C21" s="14">
        <f t="shared" ref="C21:D21" si="2">C18+C17+C16+C15+C14+C13+C12+C19+C20</f>
        <v>3164.75</v>
      </c>
      <c r="D21" s="14">
        <f t="shared" si="2"/>
        <v>3263.3300000000004</v>
      </c>
      <c r="E21" s="22">
        <f t="shared" si="0"/>
        <v>126.36223533602839</v>
      </c>
      <c r="F21" s="22">
        <f t="shared" si="1"/>
        <v>103.11493798878271</v>
      </c>
    </row>
    <row r="22" spans="1:7" ht="31.5" customHeight="1">
      <c r="A22" s="5" t="s">
        <v>35</v>
      </c>
      <c r="B22" s="7">
        <v>8906.6</v>
      </c>
      <c r="C22" s="7">
        <v>9233.57</v>
      </c>
      <c r="D22" s="7">
        <v>9233.57</v>
      </c>
      <c r="E22" s="8">
        <f t="shared" ref="E22:F25" si="3">C22/B22*100</f>
        <v>103.67109783755866</v>
      </c>
      <c r="F22" s="11">
        <f t="shared" si="3"/>
        <v>100</v>
      </c>
    </row>
    <row r="23" spans="1:7" ht="108.75" customHeight="1">
      <c r="A23" s="5" t="s">
        <v>36</v>
      </c>
      <c r="B23" s="16">
        <v>14244.61</v>
      </c>
      <c r="C23" s="7">
        <f>16048.05+0.38</f>
        <v>16048.429999999998</v>
      </c>
      <c r="D23" s="7">
        <v>16032.81</v>
      </c>
      <c r="E23" s="8">
        <f t="shared" si="3"/>
        <v>112.66317575560159</v>
      </c>
      <c r="F23" s="8">
        <f t="shared" si="3"/>
        <v>99.902669606933515</v>
      </c>
      <c r="G23" s="20"/>
    </row>
    <row r="24" spans="1:7" ht="32.25" customHeight="1">
      <c r="A24" s="5" t="s">
        <v>37</v>
      </c>
      <c r="B24" s="9">
        <v>1191</v>
      </c>
      <c r="C24" s="10">
        <v>1191</v>
      </c>
      <c r="D24" s="10">
        <v>1191</v>
      </c>
      <c r="E24" s="8">
        <f t="shared" si="3"/>
        <v>100</v>
      </c>
      <c r="F24" s="8">
        <f t="shared" si="3"/>
        <v>100</v>
      </c>
    </row>
    <row r="25" spans="1:7" ht="32.25" customHeight="1">
      <c r="A25" s="5" t="s">
        <v>38</v>
      </c>
      <c r="B25" s="17">
        <v>230</v>
      </c>
      <c r="C25" s="7">
        <v>230</v>
      </c>
      <c r="D25" s="7">
        <v>230</v>
      </c>
      <c r="E25" s="8">
        <f t="shared" si="3"/>
        <v>100</v>
      </c>
      <c r="F25" s="11">
        <f t="shared" si="3"/>
        <v>100</v>
      </c>
    </row>
    <row r="26" spans="1:7" ht="20.25" customHeight="1">
      <c r="A26" s="5" t="s">
        <v>39</v>
      </c>
      <c r="B26" s="9">
        <v>0</v>
      </c>
      <c r="C26" s="10">
        <v>0</v>
      </c>
      <c r="D26" s="10">
        <f>-9.468-6.53</f>
        <v>-15.998000000000001</v>
      </c>
      <c r="E26" s="8">
        <v>0</v>
      </c>
      <c r="F26" s="8">
        <v>0</v>
      </c>
    </row>
    <row r="27" spans="1:7" ht="15.75" customHeight="1">
      <c r="A27" s="13" t="s">
        <v>40</v>
      </c>
      <c r="B27" s="18">
        <f>+B26+B25+B24+B23+B22</f>
        <v>24572.21</v>
      </c>
      <c r="C27" s="18">
        <f t="shared" ref="C27" si="4">+C26+C25+C24+C23+C22</f>
        <v>26703</v>
      </c>
      <c r="D27" s="18">
        <f>+D26+D25+D24+D23+D22</f>
        <v>26671.381999999998</v>
      </c>
      <c r="E27" s="15">
        <f>C27/B27*100</f>
        <v>108.67154399217654</v>
      </c>
      <c r="F27" s="15">
        <f>D27/C27*100</f>
        <v>99.881593828408782</v>
      </c>
    </row>
    <row r="28" spans="1:7" ht="18" customHeight="1">
      <c r="A28" s="19" t="s">
        <v>41</v>
      </c>
      <c r="B28" s="18">
        <f>B27+B21</f>
        <v>27154.73</v>
      </c>
      <c r="C28" s="18">
        <f>C27+C21</f>
        <v>29867.75</v>
      </c>
      <c r="D28" s="18">
        <f>D27+D21</f>
        <v>29934.712</v>
      </c>
      <c r="E28" s="15">
        <f>C28/B28*100</f>
        <v>109.99096658298572</v>
      </c>
      <c r="F28" s="15">
        <f>D28/C28*100</f>
        <v>100.22419499292717</v>
      </c>
    </row>
    <row r="29" spans="1:7" ht="15.6">
      <c r="A29" s="48" t="s">
        <v>48</v>
      </c>
      <c r="B29" s="49"/>
      <c r="C29" s="10"/>
      <c r="D29" s="10">
        <v>977.72911999999997</v>
      </c>
      <c r="E29" s="8"/>
      <c r="F29" s="8"/>
    </row>
    <row r="30" spans="1:7" ht="15.6">
      <c r="A30" s="50" t="s">
        <v>0</v>
      </c>
      <c r="B30" s="51"/>
      <c r="C30" s="14">
        <f>SUM(C28:C29)</f>
        <v>29867.75</v>
      </c>
      <c r="D30" s="14">
        <f>SUM(D28:D29)</f>
        <v>30912.44112</v>
      </c>
      <c r="E30" s="8"/>
      <c r="F30" s="15"/>
    </row>
    <row r="31" spans="1:7" ht="15.6">
      <c r="A31" s="52" t="s">
        <v>42</v>
      </c>
      <c r="B31" s="53"/>
      <c r="C31" s="54"/>
      <c r="D31" s="14">
        <f>D30-'Расходы 4 кв.2019'!E34</f>
        <v>881.60111999999936</v>
      </c>
      <c r="E31" s="8"/>
      <c r="F31" s="15"/>
    </row>
    <row r="33" spans="4:4">
      <c r="D33" s="20"/>
    </row>
  </sheetData>
  <mergeCells count="11">
    <mergeCell ref="A9:F9"/>
    <mergeCell ref="A29:B29"/>
    <mergeCell ref="A30:B30"/>
    <mergeCell ref="A31:C31"/>
    <mergeCell ref="D1:F1"/>
    <mergeCell ref="A3:F3"/>
    <mergeCell ref="A4:F4"/>
    <mergeCell ref="B5:F5"/>
    <mergeCell ref="B6:F6"/>
    <mergeCell ref="A8:F8"/>
    <mergeCell ref="E10:F10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C6" sqref="C6:G6"/>
    </sheetView>
  </sheetViews>
  <sheetFormatPr defaultRowHeight="13.2"/>
  <cols>
    <col min="2" max="2" width="33.44140625" customWidth="1"/>
    <col min="3" max="3" width="11.5546875" customWidth="1"/>
    <col min="4" max="4" width="10.44140625" customWidth="1"/>
    <col min="5" max="5" width="10.6640625" customWidth="1"/>
    <col min="6" max="6" width="7.44140625" customWidth="1"/>
    <col min="7" max="7" width="6.33203125" customWidth="1"/>
  </cols>
  <sheetData>
    <row r="1" spans="1:7" ht="14.4">
      <c r="E1" s="55" t="s">
        <v>16</v>
      </c>
      <c r="F1" s="55"/>
      <c r="G1" s="55"/>
    </row>
    <row r="2" spans="1:7" ht="15.6">
      <c r="C2" s="56" t="s">
        <v>17</v>
      </c>
      <c r="D2" s="56"/>
      <c r="E2" s="56"/>
      <c r="F2" s="56"/>
      <c r="G2" s="56"/>
    </row>
    <row r="3" spans="1:7" ht="15.6">
      <c r="B3" s="56" t="s">
        <v>18</v>
      </c>
      <c r="C3" s="56"/>
      <c r="D3" s="56"/>
      <c r="E3" s="56"/>
      <c r="F3" s="56"/>
      <c r="G3" s="56"/>
    </row>
    <row r="4" spans="1:7" ht="15.6">
      <c r="B4" s="56" t="s">
        <v>19</v>
      </c>
      <c r="C4" s="56"/>
      <c r="D4" s="56"/>
      <c r="E4" s="56"/>
      <c r="F4" s="56"/>
      <c r="G4" s="56"/>
    </row>
    <row r="5" spans="1:7" ht="15.6">
      <c r="C5" s="56" t="s">
        <v>86</v>
      </c>
      <c r="D5" s="56"/>
      <c r="E5" s="56"/>
      <c r="F5" s="56"/>
      <c r="G5" s="56"/>
    </row>
    <row r="6" spans="1:7" ht="15.6">
      <c r="C6" s="56" t="s">
        <v>89</v>
      </c>
      <c r="D6" s="56"/>
      <c r="E6" s="56"/>
      <c r="F6" s="56"/>
      <c r="G6" s="56"/>
    </row>
    <row r="7" spans="1:7">
      <c r="E7" s="2"/>
      <c r="F7" s="2"/>
      <c r="G7" s="2"/>
    </row>
    <row r="8" spans="1:7" ht="14.4">
      <c r="A8" s="47" t="s">
        <v>20</v>
      </c>
      <c r="B8" s="47"/>
      <c r="C8" s="47"/>
      <c r="D8" s="47"/>
      <c r="E8" s="47"/>
      <c r="F8" s="47"/>
      <c r="G8" s="47"/>
    </row>
    <row r="9" spans="1:7" ht="14.4">
      <c r="A9" s="47" t="s">
        <v>87</v>
      </c>
      <c r="B9" s="47"/>
      <c r="C9" s="47"/>
      <c r="D9" s="47"/>
      <c r="E9" s="47"/>
      <c r="F9" s="47"/>
      <c r="G9" s="47"/>
    </row>
    <row r="10" spans="1:7">
      <c r="F10" t="s">
        <v>21</v>
      </c>
    </row>
    <row r="11" spans="1:7" ht="72.599999999999994">
      <c r="A11" s="23" t="s">
        <v>49</v>
      </c>
      <c r="B11" s="24" t="s">
        <v>24</v>
      </c>
      <c r="C11" s="25" t="s">
        <v>74</v>
      </c>
      <c r="D11" s="25" t="s">
        <v>75</v>
      </c>
      <c r="E11" s="25" t="s">
        <v>76</v>
      </c>
      <c r="F11" s="26" t="s">
        <v>25</v>
      </c>
      <c r="G11" s="26" t="s">
        <v>26</v>
      </c>
    </row>
    <row r="12" spans="1:7" ht="18" customHeight="1">
      <c r="A12" s="27" t="s">
        <v>50</v>
      </c>
      <c r="B12" s="28" t="s">
        <v>51</v>
      </c>
      <c r="C12" s="29">
        <f>C13+C14+C15+C16</f>
        <v>3636.92</v>
      </c>
      <c r="D12" s="29">
        <f t="shared" ref="D12:E12" si="0">D13+D14+D15+D16</f>
        <v>4298.57</v>
      </c>
      <c r="E12" s="29">
        <f t="shared" si="0"/>
        <v>4095.2300000000005</v>
      </c>
      <c r="F12" s="30">
        <f>E12/C12*100</f>
        <v>112.60159695566578</v>
      </c>
      <c r="G12" s="31">
        <f>E12/D12*100</f>
        <v>95.269589654233869</v>
      </c>
    </row>
    <row r="13" spans="1:7" ht="36" customHeight="1">
      <c r="A13" s="32" t="s">
        <v>52</v>
      </c>
      <c r="B13" s="33" t="s">
        <v>8</v>
      </c>
      <c r="C13" s="34">
        <v>535.37</v>
      </c>
      <c r="D13" s="34">
        <v>565.95000000000005</v>
      </c>
      <c r="E13" s="34">
        <v>565.95000000000005</v>
      </c>
      <c r="F13" s="35">
        <f>E13/C13*100</f>
        <v>105.71193753852477</v>
      </c>
      <c r="G13" s="36">
        <f>E13/D13*100</f>
        <v>100</v>
      </c>
    </row>
    <row r="14" spans="1:7" ht="48.75" customHeight="1">
      <c r="A14" s="32" t="s">
        <v>53</v>
      </c>
      <c r="B14" s="33" t="s">
        <v>9</v>
      </c>
      <c r="C14" s="34">
        <f>337.56-0.01</f>
        <v>337.55</v>
      </c>
      <c r="D14" s="34">
        <v>336.14</v>
      </c>
      <c r="E14" s="34">
        <v>336.14</v>
      </c>
      <c r="F14" s="35">
        <f t="shared" ref="F14:F34" si="1">E14/C14*100</f>
        <v>99.582284106058353</v>
      </c>
      <c r="G14" s="36">
        <f t="shared" ref="G14:G34" si="2">E14/D14*100</f>
        <v>100</v>
      </c>
    </row>
    <row r="15" spans="1:7" ht="62.25" customHeight="1">
      <c r="A15" s="32" t="s">
        <v>54</v>
      </c>
      <c r="B15" s="33" t="s">
        <v>5</v>
      </c>
      <c r="C15" s="34">
        <v>2763.62</v>
      </c>
      <c r="D15" s="34">
        <v>3219.97</v>
      </c>
      <c r="E15" s="34">
        <v>3032.26</v>
      </c>
      <c r="F15" s="35">
        <f t="shared" si="1"/>
        <v>109.72058387187819</v>
      </c>
      <c r="G15" s="36">
        <f t="shared" si="2"/>
        <v>94.170442581763197</v>
      </c>
    </row>
    <row r="16" spans="1:7" ht="17.25" customHeight="1">
      <c r="A16" s="32" t="s">
        <v>77</v>
      </c>
      <c r="B16" s="33" t="s">
        <v>15</v>
      </c>
      <c r="C16" s="34">
        <v>0.38</v>
      </c>
      <c r="D16" s="34">
        <v>176.51</v>
      </c>
      <c r="E16" s="34">
        <v>160.88</v>
      </c>
      <c r="F16" s="35">
        <f t="shared" si="1"/>
        <v>42336.842105263153</v>
      </c>
      <c r="G16" s="36">
        <f t="shared" si="2"/>
        <v>91.144977621664509</v>
      </c>
    </row>
    <row r="17" spans="1:7" ht="25.5" customHeight="1">
      <c r="A17" s="37" t="s">
        <v>55</v>
      </c>
      <c r="B17" s="38" t="s">
        <v>10</v>
      </c>
      <c r="C17" s="39">
        <v>230</v>
      </c>
      <c r="D17" s="39">
        <v>230</v>
      </c>
      <c r="E17" s="39">
        <v>230</v>
      </c>
      <c r="F17" s="30">
        <f t="shared" si="1"/>
        <v>100</v>
      </c>
      <c r="G17" s="31">
        <f t="shared" si="2"/>
        <v>100</v>
      </c>
    </row>
    <row r="18" spans="1:7" ht="25.5" customHeight="1">
      <c r="A18" s="27" t="s">
        <v>56</v>
      </c>
      <c r="B18" s="40" t="s">
        <v>57</v>
      </c>
      <c r="C18" s="41">
        <f>C19+C20</f>
        <v>138.75</v>
      </c>
      <c r="D18" s="41">
        <f t="shared" ref="D18:E18" si="3">D19+D20</f>
        <v>158.72</v>
      </c>
      <c r="E18" s="41">
        <f t="shared" si="3"/>
        <v>153.13999999999999</v>
      </c>
      <c r="F18" s="35">
        <f t="shared" si="1"/>
        <v>110.37117117117117</v>
      </c>
      <c r="G18" s="36">
        <f t="shared" si="2"/>
        <v>96.484374999999986</v>
      </c>
    </row>
    <row r="19" spans="1:7" ht="51" customHeight="1">
      <c r="A19" s="32" t="s">
        <v>58</v>
      </c>
      <c r="B19" s="33" t="s">
        <v>13</v>
      </c>
      <c r="C19" s="34">
        <v>13.5</v>
      </c>
      <c r="D19" s="34">
        <v>13.5</v>
      </c>
      <c r="E19" s="34">
        <v>13.5</v>
      </c>
      <c r="F19" s="35">
        <f t="shared" si="1"/>
        <v>100</v>
      </c>
      <c r="G19" s="36">
        <f t="shared" si="2"/>
        <v>100</v>
      </c>
    </row>
    <row r="20" spans="1:7" ht="16.5" customHeight="1">
      <c r="A20" s="32" t="s">
        <v>59</v>
      </c>
      <c r="B20" s="33" t="s">
        <v>14</v>
      </c>
      <c r="C20" s="34">
        <v>125.25</v>
      </c>
      <c r="D20" s="34">
        <v>145.22</v>
      </c>
      <c r="E20" s="34">
        <v>139.63999999999999</v>
      </c>
      <c r="F20" s="35">
        <f t="shared" si="1"/>
        <v>111.48902195608781</v>
      </c>
      <c r="G20" s="36">
        <f t="shared" si="2"/>
        <v>96.157554055915156</v>
      </c>
    </row>
    <row r="21" spans="1:7" ht="15" customHeight="1">
      <c r="A21" s="37" t="s">
        <v>81</v>
      </c>
      <c r="B21" s="38" t="s">
        <v>11</v>
      </c>
      <c r="C21" s="39">
        <v>1572.5</v>
      </c>
      <c r="D21" s="39">
        <v>1605.5</v>
      </c>
      <c r="E21" s="39">
        <v>1605.5</v>
      </c>
      <c r="F21" s="30">
        <f t="shared" si="1"/>
        <v>102.09856915739269</v>
      </c>
      <c r="G21" s="31">
        <f t="shared" si="2"/>
        <v>100</v>
      </c>
    </row>
    <row r="22" spans="1:7" ht="13.5" customHeight="1">
      <c r="A22" s="27" t="s">
        <v>60</v>
      </c>
      <c r="B22" s="40" t="s">
        <v>61</v>
      </c>
      <c r="C22" s="39">
        <f>C23+C24+C25</f>
        <v>2435</v>
      </c>
      <c r="D22" s="39">
        <f t="shared" ref="D22:E22" si="4">D23+D24+D25</f>
        <v>4919.13</v>
      </c>
      <c r="E22" s="39">
        <f t="shared" si="4"/>
        <v>4554.72</v>
      </c>
      <c r="F22" s="30">
        <f t="shared" si="1"/>
        <v>187.05215605749487</v>
      </c>
      <c r="G22" s="31">
        <f t="shared" si="2"/>
        <v>92.59198272865325</v>
      </c>
    </row>
    <row r="23" spans="1:7" ht="14.25" customHeight="1">
      <c r="A23" s="32" t="s">
        <v>62</v>
      </c>
      <c r="B23" s="33" t="s">
        <v>12</v>
      </c>
      <c r="C23" s="34">
        <v>605.9</v>
      </c>
      <c r="D23" s="34">
        <v>553.54999999999995</v>
      </c>
      <c r="E23" s="34">
        <v>553.54999999999995</v>
      </c>
      <c r="F23" s="35">
        <f t="shared" si="1"/>
        <v>91.359960389503215</v>
      </c>
      <c r="G23" s="36">
        <f t="shared" si="2"/>
        <v>100</v>
      </c>
    </row>
    <row r="24" spans="1:7" ht="15" customHeight="1">
      <c r="A24" s="32" t="s">
        <v>63</v>
      </c>
      <c r="B24" s="33" t="s">
        <v>6</v>
      </c>
      <c r="C24" s="34">
        <v>1829.1</v>
      </c>
      <c r="D24" s="34">
        <v>3165.58</v>
      </c>
      <c r="E24" s="34">
        <v>2801.17</v>
      </c>
      <c r="F24" s="35">
        <f t="shared" si="1"/>
        <v>153.14471598053689</v>
      </c>
      <c r="G24" s="36">
        <f t="shared" si="2"/>
        <v>88.488365481207239</v>
      </c>
    </row>
    <row r="25" spans="1:7" ht="15" customHeight="1">
      <c r="A25" s="32" t="s">
        <v>78</v>
      </c>
      <c r="B25" s="33" t="s">
        <v>79</v>
      </c>
      <c r="C25" s="34">
        <v>0</v>
      </c>
      <c r="D25" s="34">
        <v>1200</v>
      </c>
      <c r="E25" s="34">
        <v>1200</v>
      </c>
      <c r="F25" s="35">
        <v>0</v>
      </c>
      <c r="G25" s="36">
        <f t="shared" si="2"/>
        <v>100</v>
      </c>
    </row>
    <row r="26" spans="1:7" ht="26.25" customHeight="1">
      <c r="A26" s="37" t="s">
        <v>80</v>
      </c>
      <c r="B26" s="38" t="s">
        <v>82</v>
      </c>
      <c r="C26" s="39">
        <v>0</v>
      </c>
      <c r="D26" s="39">
        <v>66.69</v>
      </c>
      <c r="E26" s="39">
        <v>66.69</v>
      </c>
      <c r="F26" s="30"/>
      <c r="G26" s="31">
        <f t="shared" si="2"/>
        <v>100</v>
      </c>
    </row>
    <row r="27" spans="1:7" ht="13.8">
      <c r="A27" s="27" t="s">
        <v>64</v>
      </c>
      <c r="B27" s="42" t="s">
        <v>65</v>
      </c>
      <c r="C27" s="39">
        <f>C28+C29</f>
        <v>12247.53</v>
      </c>
      <c r="D27" s="39">
        <f t="shared" ref="D27:E27" si="5">D28+D29</f>
        <v>11389.23</v>
      </c>
      <c r="E27" s="39">
        <f t="shared" si="5"/>
        <v>11273.29</v>
      </c>
      <c r="F27" s="30">
        <f t="shared" si="1"/>
        <v>92.045416504389053</v>
      </c>
      <c r="G27" s="31">
        <f t="shared" si="2"/>
        <v>98.982020733622917</v>
      </c>
    </row>
    <row r="28" spans="1:7" ht="16.5" customHeight="1">
      <c r="A28" s="32" t="s">
        <v>66</v>
      </c>
      <c r="B28" s="33" t="s">
        <v>2</v>
      </c>
      <c r="C28" s="34">
        <v>11669.12</v>
      </c>
      <c r="D28" s="34">
        <v>11389.23</v>
      </c>
      <c r="E28" s="34">
        <v>11273.29</v>
      </c>
      <c r="F28" s="35">
        <f t="shared" si="1"/>
        <v>96.607884741951409</v>
      </c>
      <c r="G28" s="36">
        <f t="shared" si="2"/>
        <v>98.982020733622917</v>
      </c>
    </row>
    <row r="29" spans="1:7" ht="12.75" customHeight="1">
      <c r="A29" s="32" t="s">
        <v>67</v>
      </c>
      <c r="B29" s="33" t="s">
        <v>4</v>
      </c>
      <c r="C29" s="34">
        <v>578.41</v>
      </c>
      <c r="D29" s="34">
        <v>0</v>
      </c>
      <c r="E29" s="34">
        <v>0</v>
      </c>
      <c r="F29" s="35">
        <f t="shared" si="1"/>
        <v>0</v>
      </c>
      <c r="G29" s="36">
        <v>0</v>
      </c>
    </row>
    <row r="30" spans="1:7" ht="13.8">
      <c r="A30" s="37" t="s">
        <v>68</v>
      </c>
      <c r="B30" s="38" t="s">
        <v>1</v>
      </c>
      <c r="C30" s="39">
        <f>7162.57</f>
        <v>7162.57</v>
      </c>
      <c r="D30" s="39">
        <v>7835.36</v>
      </c>
      <c r="E30" s="39">
        <v>7719.47</v>
      </c>
      <c r="F30" s="30">
        <f t="shared" si="1"/>
        <v>107.77514216265951</v>
      </c>
      <c r="G30" s="31">
        <f t="shared" si="2"/>
        <v>98.520935859998787</v>
      </c>
    </row>
    <row r="31" spans="1:7" ht="13.8">
      <c r="A31" s="27" t="s">
        <v>69</v>
      </c>
      <c r="B31" s="42" t="s">
        <v>70</v>
      </c>
      <c r="C31" s="39">
        <f>C32+C33</f>
        <v>347.46000000000004</v>
      </c>
      <c r="D31" s="39">
        <f t="shared" ref="D31:E31" si="6">D32+D33</f>
        <v>332.81</v>
      </c>
      <c r="E31" s="39">
        <f t="shared" si="6"/>
        <v>332.81</v>
      </c>
      <c r="F31" s="30">
        <f t="shared" ref="F31" si="7">E31/C31*100</f>
        <v>95.783687330915782</v>
      </c>
      <c r="G31" s="31">
        <f t="shared" ref="G31" si="8">E31/D31*100</f>
        <v>100</v>
      </c>
    </row>
    <row r="32" spans="1:7" ht="14.25" customHeight="1">
      <c r="A32" s="32" t="s">
        <v>71</v>
      </c>
      <c r="B32" s="33" t="s">
        <v>7</v>
      </c>
      <c r="C32" s="34">
        <v>84.16</v>
      </c>
      <c r="D32" s="34">
        <v>85.36</v>
      </c>
      <c r="E32" s="34">
        <v>85.36</v>
      </c>
      <c r="F32" s="35">
        <v>0</v>
      </c>
      <c r="G32" s="36">
        <f t="shared" si="2"/>
        <v>100</v>
      </c>
    </row>
    <row r="33" spans="1:7" ht="12.75" customHeight="1">
      <c r="A33" s="32" t="s">
        <v>72</v>
      </c>
      <c r="B33" s="33" t="s">
        <v>3</v>
      </c>
      <c r="C33" s="34">
        <v>263.3</v>
      </c>
      <c r="D33" s="34">
        <v>247.45</v>
      </c>
      <c r="E33" s="34">
        <v>247.45</v>
      </c>
      <c r="F33" s="35">
        <f t="shared" si="1"/>
        <v>93.98025066464109</v>
      </c>
      <c r="G33" s="36">
        <f t="shared" si="2"/>
        <v>100</v>
      </c>
    </row>
    <row r="34" spans="1:7" ht="14.4">
      <c r="A34" s="43" t="s">
        <v>73</v>
      </c>
      <c r="B34" s="44"/>
      <c r="C34" s="45">
        <f>C31+C30+C27+C22+C21+C18+C17+C12+C26</f>
        <v>27770.730000000003</v>
      </c>
      <c r="D34" s="45">
        <f t="shared" ref="D34" si="9">D31+D30+D27+D22+D21+D18+D17+D12+D26</f>
        <v>30836.010000000002</v>
      </c>
      <c r="E34" s="45">
        <f>E31+E30+E27+E22+E21+E18+E17+E12+E26-0.01</f>
        <v>30030.84</v>
      </c>
      <c r="F34" s="30">
        <f t="shared" si="1"/>
        <v>108.13846089029708</v>
      </c>
      <c r="G34" s="31">
        <f t="shared" si="2"/>
        <v>97.388864512626625</v>
      </c>
    </row>
  </sheetData>
  <mergeCells count="8">
    <mergeCell ref="A8:G8"/>
    <mergeCell ref="A9:G9"/>
    <mergeCell ref="E1:G1"/>
    <mergeCell ref="C2:G2"/>
    <mergeCell ref="B3:G3"/>
    <mergeCell ref="B4:G4"/>
    <mergeCell ref="C5:G5"/>
    <mergeCell ref="C6:G6"/>
  </mergeCells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4 кв 2019</vt:lpstr>
      <vt:lpstr>Расходы 4 кв.2019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rep:2.47.0.110</dc:description>
  <cp:lastModifiedBy>user</cp:lastModifiedBy>
  <cp:lastPrinted>2020-02-04T04:38:43Z</cp:lastPrinted>
  <dcterms:created xsi:type="dcterms:W3CDTF">2019-05-16T05:44:23Z</dcterms:created>
  <dcterms:modified xsi:type="dcterms:W3CDTF">2020-02-04T09:36:07Z</dcterms:modified>
</cp:coreProperties>
</file>