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7500" windowHeight="4245" tabRatio="771" activeTab="0"/>
  </bookViews>
  <sheets>
    <sheet name="Мои данные" sheetId="1" r:id="rId1"/>
    <sheet name="Ведомость ресурсов" sheetId="2" r:id="rId2"/>
  </sheets>
  <definedNames>
    <definedName name="_xlnm.Print_Titles" localSheetId="1">'Ведомость ресурсов'!$19:$19</definedName>
    <definedName name="_xlnm.Print_Titles" localSheetId="0">'Мои данные'!$32:$32</definedName>
  </definedNames>
  <calcPr fullCalcOnLoad="1"/>
</workbook>
</file>

<file path=xl/comments1.xml><?xml version="1.0" encoding="utf-8"?>
<comments xmlns="http://schemas.openxmlformats.org/spreadsheetml/2006/main">
  <authors>
    <author>Alex</author>
    <author>Сергей</author>
    <author>Alex Sosedko</author>
    <author>onikitina</author>
  </authors>
  <commentList>
    <comment ref="J20" authorId="0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A32" authorId="1">
      <text>
        <r>
          <rPr>
            <sz val="8"/>
            <rFont val="Tahoma"/>
            <family val="2"/>
          </rPr>
          <t xml:space="preserve"> &lt;Номер позиции по смете&gt;</t>
        </r>
      </text>
    </comment>
    <comment ref="C32" authorId="1">
      <text>
        <r>
          <rPr>
            <sz val="8"/>
            <rFont val="Tahoma"/>
            <family val="2"/>
          </rPr>
          <t xml:space="preserve"> &lt;Количество всего (физ. объем) по позиции&gt;
&lt;Формула расчета физ. объема&gt;
&lt;Нормы НР 2001г. по позиции&gt;
&lt;Нормы СП 2001г. по позиции&gt;</t>
        </r>
      </text>
    </comment>
    <comment ref="D32" authorId="2">
      <text>
        <r>
          <rPr>
            <b/>
            <sz val="8"/>
            <rFont val="Tahoma"/>
            <family val="2"/>
          </rPr>
          <t xml:space="preserve"> &lt;ПЗ по позиции на единицу в базисных ценах с учетом всех к-тов&gt;</t>
        </r>
      </text>
    </comment>
    <comment ref="E32" authorId="2">
      <text>
        <r>
          <rPr>
            <b/>
            <sz val="8"/>
            <rFont val="Tahoma"/>
            <family val="2"/>
          </rPr>
          <t xml:space="preserve"> &lt;ОЗП по позиции на единицу в базисных ценах с учетом всех к-тов&gt;
_____
&lt;МАТ по позиции на единицу в базисных ценах с учетом всех к-тов&gt;
</t>
        </r>
      </text>
    </comment>
    <comment ref="F32" authorId="2">
      <text>
        <r>
          <rPr>
            <b/>
            <sz val="8"/>
            <rFont val="Tahoma"/>
            <family val="2"/>
          </rPr>
          <t xml:space="preserve"> &lt;ЭММ по позиции на единицу в базисных ценах с учетом всех к-тов&gt;
_____
&lt;ЗПМ по позиции на единицу в базисных ценах с учетом всех к-тов&gt;
</t>
        </r>
      </text>
    </comment>
    <comment ref="G32" authorId="0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
&lt;Сумма НР по позиции при расчете в базисных ценах&gt;
&lt;Сумма СП по позиции при расчете в базисных ценах&gt;</t>
        </r>
      </text>
    </comment>
    <comment ref="H32" authorId="0">
      <text>
        <r>
          <rPr>
            <b/>
            <sz val="8"/>
            <rFont val="Tahoma"/>
            <family val="2"/>
          </rPr>
          <t xml:space="preserve"> &lt;ИТОГО ОЗП на физобъем по позиции в базисных ценах&gt;
_____
&lt;ИТОГО МАТ на физобъем по позиции в базисных ценах&gt;
</t>
        </r>
      </text>
    </comment>
    <comment ref="I32" authorId="0">
      <text>
        <r>
          <rPr>
            <b/>
            <sz val="8"/>
            <rFont val="Tahoma"/>
            <family val="2"/>
          </rPr>
          <t xml:space="preserve"> &lt;ИТОГО ЭММ на физобъем по позиции в базисных ценах&gt;
_____
&lt;ИТОГО ЗПМ на физобъем по позиции в базисных ценах&gt;
</t>
        </r>
      </text>
    </comment>
    <comment ref="J32" authorId="1">
      <text>
        <r>
          <rPr>
            <sz val="8"/>
            <rFont val="Tahoma"/>
            <family val="2"/>
          </rPr>
          <t xml:space="preserve"> &lt;ИТОГО ПЗ по позиции в текущих ценах&gt;
&lt;Сумма НР по позиции при расчете в текущих ценах (ресурсный расчет)&gt;
&lt;Сумма СП по позиции при расчете в текущих ценах (ресурсный расчет)&gt;</t>
        </r>
      </text>
    </comment>
    <comment ref="K32" authorId="1">
      <text>
        <r>
          <rPr>
            <sz val="8"/>
            <rFont val="Tahoma"/>
            <family val="2"/>
          </rPr>
          <t xml:space="preserve"> &lt;ИТОГО ОЗП по позиции в текущих ценах&gt;
_____
&lt;ИТОГО МАТ по позиции в текущих ценах&gt;
</t>
        </r>
      </text>
    </comment>
    <comment ref="U32" authorId="1">
      <text>
        <r>
          <rPr>
            <sz val="8"/>
            <rFont val="Tahoma"/>
            <family val="2"/>
          </rPr>
          <t xml:space="preserve"> &lt;ИТОГО ЭММ по позиции в текущих ценах&gt;
_____
&lt;ИТОГО ЗПМ по позиции в текущих ценах&gt;
</t>
        </r>
      </text>
    </comment>
    <comment ref="A112" authorId="1">
      <text>
        <r>
          <rPr>
            <sz val="8"/>
            <rFont val="Tahoma"/>
            <family val="2"/>
          </rPr>
          <t xml:space="preserve"> &lt;Составил&gt;</t>
        </r>
      </text>
    </comment>
    <comment ref="A114" authorId="1">
      <text>
        <r>
          <rPr>
            <sz val="8"/>
            <rFont val="Tahoma"/>
            <family val="2"/>
          </rPr>
          <t xml:space="preserve"> &lt;Проверил&gt;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H93" authorId="1">
      <text>
        <r>
          <rPr>
            <sz val="8"/>
            <rFont val="Tahoma"/>
            <family val="2"/>
          </rPr>
          <t xml:space="preserve"> &lt;З/п основных рабочих (итоги)&gt;
_____
&lt;Материалы (итоги)&gt;</t>
        </r>
      </text>
    </comment>
    <comment ref="I93" authorId="1">
      <text>
        <r>
          <rPr>
            <sz val="8"/>
            <rFont val="Tahoma"/>
            <family val="2"/>
          </rPr>
          <t xml:space="preserve"> &lt;Эксплуатация машин (итоги)&gt;
_____
&lt;З/п машинистов (итоги)&gt;</t>
        </r>
      </text>
    </comment>
    <comment ref="J93" authorId="1">
      <text>
        <r>
          <rPr>
            <sz val="8"/>
            <rFont val="Tahoma"/>
            <family val="2"/>
          </rPr>
          <t xml:space="preserve"> &lt;Прямые затраты в тек.ценах (итоги)&gt;</t>
        </r>
      </text>
    </comment>
    <comment ref="K93" authorId="1">
      <text>
        <r>
          <rPr>
            <sz val="8"/>
            <rFont val="Tahoma"/>
            <family val="2"/>
          </rPr>
          <t xml:space="preserve"> &lt;З/п основных рабочих в тек.ценах (итоги)&gt;
_____
&lt;Материалы в тек.ценах (итоги)&gt;</t>
        </r>
      </text>
    </comment>
    <comment ref="U93" authorId="1">
      <text>
        <r>
          <rPr>
            <sz val="8"/>
            <rFont val="Tahoma"/>
            <family val="2"/>
          </rPr>
          <t xml:space="preserve"> &lt;Эксплуатация машин в тек.ценах (итоги)&gt;
_____
&lt;З/п машинистов в тек.ценах (итоги)&gt;</t>
        </r>
      </text>
    </comment>
    <comment ref="A93" authorId="1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L27" authorId="1">
      <text>
        <r>
          <rPr>
            <sz val="8"/>
            <rFont val="Tahoma"/>
            <family val="2"/>
          </rPr>
          <t xml:space="preserve"> &lt;Отчетный период (учет выполненных работ)&gt;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G22" authorId="0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J22" authorId="0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B32" authorId="1">
      <text>
        <r>
          <rPr>
            <sz val="8"/>
            <rFont val="Tahoma"/>
            <family val="2"/>
          </rPr>
          <t xml:space="preserve"> &lt;Обоснование (код) позиции&gt;
&lt;Наименование (текстовая часть) расценки&gt;
&lt;Обоснование коэффициентов&gt;
&lt;Ед. измерения по расценке&gt;
&lt;Формула расчета стоимости единицы&gt;
&lt;Строка задания НР для рес.расч.&gt;
&lt;Строка задания СП для рес.расч.&gt;</t>
        </r>
      </text>
    </comment>
    <comment ref="V23" authorId="3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V24" authorId="3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W23" authorId="3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W24" authorId="3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G93" authorId="1">
      <text>
        <r>
          <rPr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H17" authorId="1">
      <text>
        <r>
          <rPr>
            <sz val="8"/>
            <rFont val="Tahoma"/>
            <family val="2"/>
          </rPr>
          <t xml:space="preserve">  /&lt;Подрядчик&gt;/</t>
        </r>
      </text>
    </comment>
    <comment ref="A17" authorId="1">
      <text>
        <r>
          <rPr>
            <sz val="8"/>
            <rFont val="Tahoma"/>
            <family val="2"/>
          </rPr>
          <t xml:space="preserve">   /&lt;Заказчик&gt;/</t>
        </r>
      </text>
    </comment>
    <comment ref="X23" authorId="0">
      <text>
        <r>
          <rPr>
            <b/>
            <sz val="8"/>
            <rFont val="Tahoma"/>
            <family val="2"/>
          </rPr>
          <t xml:space="preserve"> &lt;Итого ФОТ&gt;</t>
        </r>
      </text>
    </comment>
    <comment ref="Y23" authorId="0">
      <text>
        <r>
          <rPr>
            <b/>
            <sz val="8"/>
            <rFont val="Tahoma"/>
            <family val="2"/>
          </rPr>
          <t xml:space="preserve"> &lt;Итого НР&gt;</t>
        </r>
      </text>
    </comment>
    <comment ref="Z23" authorId="0">
      <text>
        <r>
          <rPr>
            <b/>
            <sz val="8"/>
            <rFont val="Tahoma"/>
            <family val="2"/>
          </rPr>
          <t xml:space="preserve"> &lt;Итого СП&gt;</t>
        </r>
      </text>
    </comment>
    <comment ref="X24" authorId="0">
      <text>
        <r>
          <rPr>
            <b/>
            <sz val="8"/>
            <rFont val="Tahoma"/>
            <family val="2"/>
          </rPr>
          <t xml:space="preserve"> &lt;Итого ФОТ&gt;</t>
        </r>
      </text>
    </comment>
    <comment ref="Y24" authorId="0">
      <text>
        <r>
          <rPr>
            <b/>
            <sz val="8"/>
            <rFont val="Tahoma"/>
            <family val="2"/>
          </rPr>
          <t xml:space="preserve"> &lt;Итого НР&gt;</t>
        </r>
      </text>
    </comment>
    <comment ref="Z24" authorId="0">
      <text>
        <r>
          <rPr>
            <b/>
            <sz val="8"/>
            <rFont val="Tahoma"/>
            <family val="2"/>
          </rPr>
          <t xml:space="preserve"> &lt;Итого СП&gt;</t>
        </r>
      </text>
    </comment>
  </commentList>
</comments>
</file>

<file path=xl/comments2.xml><?xml version="1.0" encoding="utf-8"?>
<comments xmlns="http://schemas.openxmlformats.org/spreadsheetml/2006/main">
  <authors>
    <author>Сергей</author>
    <author>Alex</author>
    <author>YuKazaeva</author>
    <author>onikitina</author>
    <author>nsavkin</author>
  </authors>
  <commentList>
    <comment ref="A1" authorId="0">
      <text>
        <r>
          <rPr>
            <sz val="8"/>
            <rFont val="Tahoma"/>
            <family val="2"/>
          </rPr>
          <t xml:space="preserve"> &lt;Индекс/ЛН локальной сметы&gt;</t>
        </r>
      </text>
    </comment>
    <comment ref="A3" authorId="0">
      <text>
        <r>
          <rPr>
            <sz val="8"/>
            <rFont val="Tahoma"/>
            <family val="2"/>
          </rPr>
          <t xml:space="preserve"> на &lt;Наименование локальной сметы&gt;</t>
        </r>
      </text>
    </comment>
    <comment ref="A4" authorId="0">
      <text>
        <r>
          <rPr>
            <sz val="8"/>
            <rFont val="Tahoma"/>
            <family val="2"/>
          </rPr>
          <t xml:space="preserve"> &lt;Основание&gt;</t>
        </r>
      </text>
    </comment>
    <comment ref="G7" authorId="1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J7" authorId="1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G11" authorId="1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J11" authorId="1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A19" authorId="0">
      <text>
        <r>
          <rPr>
            <sz val="8"/>
            <rFont val="Tahoma"/>
            <family val="2"/>
          </rPr>
          <t xml:space="preserve"> &lt;Номер ресурса п.п.&gt;</t>
        </r>
      </text>
    </comment>
    <comment ref="B19" authorId="0">
      <text>
        <r>
          <rPr>
            <sz val="8"/>
            <rFont val="Tahoma"/>
            <family val="2"/>
          </rPr>
          <t xml:space="preserve"> &lt;Код ресурса&gt;</t>
        </r>
      </text>
    </comment>
    <comment ref="C19" authorId="0">
      <text>
        <r>
          <rPr>
            <sz val="8"/>
            <rFont val="Tahoma"/>
            <family val="2"/>
          </rPr>
          <t xml:space="preserve"> &lt;Наименование ресурса &gt;</t>
        </r>
      </text>
    </comment>
    <comment ref="D19" authorId="0">
      <text>
        <r>
          <rPr>
            <sz val="8"/>
            <rFont val="Tahoma"/>
            <family val="2"/>
          </rPr>
          <t xml:space="preserve"> &lt;Единица измерения ресурса&gt;
&lt;Количество машиночасов на единицу по позиции&gt;</t>
        </r>
      </text>
    </comment>
    <comment ref="E19" authorId="0">
      <text>
        <r>
          <rPr>
            <sz val="8"/>
            <rFont val="Tahoma"/>
            <family val="2"/>
          </rPr>
          <t xml:space="preserve"> &lt;Общее количество ресурса&gt;</t>
        </r>
      </text>
    </comment>
    <comment ref="F19" authorId="0">
      <text>
        <r>
          <rPr>
            <sz val="8"/>
            <rFont val="Tahoma"/>
            <family val="2"/>
          </rPr>
          <t xml:space="preserve"> &lt;Сметная базисная цена ресурса (на ед. измерения)&gt;
&lt;Формула базисной цены единицы ПЗ&gt;</t>
        </r>
      </text>
    </comment>
    <comment ref="G19" authorId="0">
      <text>
        <r>
          <rPr>
            <sz val="8"/>
            <rFont val="Tahoma"/>
            <family val="2"/>
          </rPr>
          <t xml:space="preserve"> &lt;Сметная базисная цена ресурса (на физ. объем)&gt;</t>
        </r>
      </text>
    </comment>
    <comment ref="J19" authorId="0">
      <text>
        <r>
          <rPr>
            <sz val="8"/>
            <rFont val="Tahoma"/>
            <family val="2"/>
          </rPr>
          <t xml:space="preserve"> &lt;Сметная текущая цена ресурса (на ед. измерения)&gt;
&lt;Формула текущей цены единицы ПЗ&gt;</t>
        </r>
      </text>
    </comment>
    <comment ref="K19" authorId="0">
      <text>
        <r>
          <rPr>
            <sz val="8"/>
            <rFont val="Tahoma"/>
            <family val="2"/>
          </rPr>
          <t xml:space="preserve"> &lt;Сметная текущая цена ресурса (на физ. объем)&gt;</t>
        </r>
      </text>
    </comment>
    <comment ref="M19" authorId="2">
      <text>
        <r>
          <rPr>
            <b/>
            <sz val="8"/>
            <rFont val="Tahoma"/>
            <family val="2"/>
          </rPr>
          <t xml:space="preserve"> =IF(ISNUMBER(R[0]C[-2]/R[0]C[-6]),IF(NOT(R[0]C[-2]/R[0]C[-6]=0),R[0]C[-2]/R[0]C[-6], " "), " ")&lt;Пустой идентификатор&gt;</t>
        </r>
      </text>
    </comment>
    <comment ref="N19" authorId="0">
      <text>
        <r>
          <rPr>
            <sz val="8"/>
            <rFont val="Tahoma"/>
            <family val="2"/>
          </rPr>
          <t xml:space="preserve"> &lt;Обоснование текущей цены ресурса&gt;</t>
        </r>
      </text>
    </comment>
    <comment ref="A103" authorId="0">
      <text>
        <r>
          <rPr>
            <sz val="8"/>
            <rFont val="Tahoma"/>
            <family val="2"/>
          </rPr>
          <t xml:space="preserve"> &lt;Составил&gt;</t>
        </r>
      </text>
    </comment>
    <comment ref="A105" authorId="0">
      <text>
        <r>
          <rPr>
            <sz val="8"/>
            <rFont val="Tahoma"/>
            <family val="2"/>
          </rPr>
          <t xml:space="preserve"> &lt;Проверил&gt;</t>
        </r>
      </text>
    </comment>
    <comment ref="A86" authorId="0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K86" authorId="0">
      <text>
        <r>
          <rPr>
            <sz val="8"/>
            <rFont val="Tahoma"/>
            <family val="2"/>
          </rPr>
          <t xml:space="preserve"> &lt;Прямые затраты в тек.ценах (итоги)&gt;</t>
        </r>
      </text>
    </comment>
    <comment ref="M86" authorId="1">
      <text>
        <r>
          <rPr>
            <b/>
            <sz val="8"/>
            <rFont val="Tahoma"/>
            <family val="2"/>
          </rPr>
          <t xml:space="preserve"> =IF(ISNUMBER(INDIRECT("K" &amp; ROW())/INDIRECT("G" &amp; ROW())),INDIRECT("K" &amp; ROW())/INDIRECT("G" &amp; ROW()), " ")&lt;Пустой идентификатор&gt;</t>
        </r>
      </text>
    </comment>
    <comment ref="N86" authorId="2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G8" authorId="1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J8" authorId="1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G9" authorId="1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J9" authorId="1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L14" authorId="0">
      <text>
        <r>
          <rPr>
            <sz val="8"/>
            <rFont val="Tahoma"/>
            <family val="2"/>
          </rPr>
          <t xml:space="preserve"> &lt;Отчетный период (учет выполненных работ)&gt;</t>
        </r>
      </text>
    </comment>
    <comment ref="L12" authorId="1">
      <text>
        <r>
          <rPr>
            <b/>
            <sz val="8"/>
            <rFont val="Tahoma"/>
            <family val="2"/>
          </rPr>
          <t xml:space="preserve"> &lt;Итого ЗПМ&gt;</t>
        </r>
      </text>
    </comment>
    <comment ref="L13" authorId="1">
      <text>
        <r>
          <rPr>
            <b/>
            <sz val="8"/>
            <rFont val="Tahoma"/>
            <family val="2"/>
          </rPr>
          <t xml:space="preserve"> &lt;Итого ЗПМ&gt;</t>
        </r>
      </text>
    </comment>
    <comment ref="L10" authorId="1">
      <text>
        <r>
          <rPr>
            <b/>
            <sz val="8"/>
            <rFont val="Tahoma"/>
            <family val="2"/>
          </rPr>
          <t xml:space="preserve"> &lt;Итого ОЗП&gt;</t>
        </r>
      </text>
    </comment>
    <comment ref="L11" authorId="1">
      <text>
        <r>
          <rPr>
            <b/>
            <sz val="8"/>
            <rFont val="Tahoma"/>
            <family val="2"/>
          </rPr>
          <t xml:space="preserve"> &lt;Итого ОЗП&gt;</t>
        </r>
      </text>
    </comment>
    <comment ref="H19" authorId="0">
      <text>
        <r>
          <rPr>
            <sz val="8"/>
            <rFont val="Tahoma"/>
            <family val="2"/>
          </rPr>
          <t xml:space="preserve"> &lt;Оптовая цена единицы&gt;</t>
        </r>
      </text>
    </comment>
    <comment ref="I19" authorId="0">
      <text>
        <r>
          <rPr>
            <sz val="8"/>
            <rFont val="Tahoma"/>
            <family val="2"/>
          </rPr>
          <t xml:space="preserve"> &lt;Оптовая цена всего&gt;</t>
        </r>
      </text>
    </comment>
    <comment ref="O10" authorId="3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P10" authorId="3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O11" authorId="3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P11" authorId="3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Q11" authorId="4">
      <text>
        <r>
          <rPr>
            <b/>
            <sz val="8"/>
            <rFont val="Tahoma"/>
            <family val="2"/>
          </rPr>
          <t xml:space="preserve">  &lt;Итого ОЗП&gt;</t>
        </r>
        <r>
          <rPr>
            <sz val="8"/>
            <rFont val="Tahoma"/>
            <family val="2"/>
          </rPr>
          <t xml:space="preserve">
</t>
        </r>
      </text>
    </comment>
    <comment ref="R11" authorId="4">
      <text>
        <r>
          <rPr>
            <b/>
            <sz val="8"/>
            <rFont val="Tahoma"/>
            <family val="2"/>
          </rPr>
          <t xml:space="preserve">  &lt;Итого ОЗП&gt;</t>
        </r>
      </text>
    </comment>
    <comment ref="G86" authorId="0">
      <text>
        <r>
          <rPr>
            <sz val="8"/>
            <rFont val="Tahoma"/>
            <family val="2"/>
          </rPr>
          <t xml:space="preserve"> &lt;Прямые затраты в базисных ценах (итоги)&gt;</t>
        </r>
      </text>
    </comment>
  </commentList>
</comments>
</file>

<file path=xl/sharedStrings.xml><?xml version="1.0" encoding="utf-8"?>
<sst xmlns="http://schemas.openxmlformats.org/spreadsheetml/2006/main" count="637" uniqueCount="455">
  <si>
    <t>Код ресурса</t>
  </si>
  <si>
    <t>Всего</t>
  </si>
  <si>
    <t xml:space="preserve">ЛОКАЛЬНАЯ СМЕТА 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</si>
  <si>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</si>
  <si>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</si>
  <si>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</si>
  <si>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</si>
  <si>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</si>
  <si>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№ пп</t>
  </si>
  <si>
    <t>Код норматива,  
Наименование,  
Единица измерения</t>
  </si>
  <si>
    <t>Объем</t>
  </si>
  <si>
    <t>Базисная стоимость за единицу</t>
  </si>
  <si>
    <t>Базисная стоимость всего</t>
  </si>
  <si>
    <t>Текущая стоимость всего</t>
  </si>
  <si>
    <t>Осн. З/п</t>
  </si>
  <si>
    <t>Эксп.</t>
  </si>
  <si>
    <t>Материал</t>
  </si>
  <si>
    <t>В т.ч. з/п</t>
  </si>
  <si>
    <t>Составил:_______________________</t>
  </si>
  <si>
    <t>Проверил:_______________________</t>
  </si>
  <si>
    <t>базисная цена</t>
  </si>
  <si>
    <t>текущая цена</t>
  </si>
  <si>
    <t>Наименование</t>
  </si>
  <si>
    <t>Единица измерения</t>
  </si>
  <si>
    <t>Количество единиц по проектным данным</t>
  </si>
  <si>
    <t>Сметная стоимость в базисных ценах (руб.)</t>
  </si>
  <si>
    <t>Стоимость в текущих ценах (руб.)</t>
  </si>
  <si>
    <t>Индекс для смт. цен</t>
  </si>
  <si>
    <t>Обоснование</t>
  </si>
  <si>
    <t>Отпускная</t>
  </si>
  <si>
    <t>Сметная</t>
  </si>
  <si>
    <t>на ед. изм.</t>
  </si>
  <si>
    <t>общая</t>
  </si>
  <si>
    <t>Кол-во механизаторов</t>
  </si>
  <si>
    <t>(локальная смета)</t>
  </si>
  <si>
    <t>(локальный сметный расчет)</t>
  </si>
  <si>
    <t>в т.ч. оборудование</t>
  </si>
  <si>
    <t>монтажных работ</t>
  </si>
  <si>
    <t xml:space="preserve">ЛОКАЛЬНЫЙ РЕСУРСНЫЙ СМЕТНЫЙ РАСЧЕТ </t>
  </si>
  <si>
    <t>% НР</t>
  </si>
  <si>
    <t>% СП</t>
  </si>
  <si>
    <t xml:space="preserve">                           Раздел 1. Монтажные работы</t>
  </si>
  <si>
    <t>ТЕР33-04-040-01
Демонтаж: 3-х проводов ВЛ 0,38 кВ
(МДС35 пр.1 т.2 п.5.Производство монтажных работ вблизи объектов, находящихся под высоким напряжением, в том числе  в охранной зоне действующей воздушной линии электропередачи ОЗП=1.2; ЭМ=1.2 к расх.; ЗПМ=1.2; ТЗ=1.2; ТЗМ=1.2)
1 опора (3 провода)</t>
  </si>
  <si>
    <t>42.23
_____
5.11</t>
  </si>
  <si>
    <t>85
_____
10</t>
  </si>
  <si>
    <t>480
_____
123</t>
  </si>
  <si>
    <t>Накладные расходы от ФОТ(511 руб.)</t>
  </si>
  <si>
    <t>89%=105%*0.85</t>
  </si>
  <si>
    <t>Сметная прибыль от ФОТ(511 руб.)</t>
  </si>
  <si>
    <t>48%=60%*0.8</t>
  </si>
  <si>
    <t>Всего с НР и СП</t>
  </si>
  <si>
    <t/>
  </si>
  <si>
    <t>ТЕР33-04-040-02
Демонтаж: одного дополнительного провода
(МДС35 пр.1 т.2 п.5.Производство монтажных работ вблизи объектов, находящихся под высоким напряжением, в том числе  в охранной зоне действующей воздушной линии электропередачи ОЗП=1.2; ЭМ=1.2 к расх.; ЗПМ=1.2; ТЗ=1.2; ТЗМ=1.2)
1 опора (3 провода)</t>
  </si>
  <si>
    <t>8.2
_____
1.02</t>
  </si>
  <si>
    <t>16
_____
2</t>
  </si>
  <si>
    <t>93
_____
25</t>
  </si>
  <si>
    <t>Накладные расходы от ФОТ(70 руб.)</t>
  </si>
  <si>
    <t>Сметная прибыль от ФОТ(70 руб.)</t>
  </si>
  <si>
    <t>ТЕР33-04-042-01
Демонтаж опор ВЛ 0,38-10 кВ: без приставок одностоечных
(МДС35 пр.1 т.2 п.5.Производство монтажных работ вблизи объектов, находящихся под высоким напряжением, в том числе  в охранной зоне действующей воздушной линии электропередачи ОЗП=1.2; ЭМ=1.2 к расх.; ЗПМ=1.2; ТЗ=1.2; ТЗМ=1.2)
1 опора</t>
  </si>
  <si>
    <t>77.4
_____
7.4</t>
  </si>
  <si>
    <t>155
_____
15</t>
  </si>
  <si>
    <t>1057
_____
178</t>
  </si>
  <si>
    <t>Накладные расходы от ФОТ(446 руб.)</t>
  </si>
  <si>
    <t>Сметная прибыль от ФОТ(446 руб.)</t>
  </si>
  <si>
    <t>ТЕРр67-3-1
Демонтаж кабеля
(МДС35 пр.1 т.2 п.5.Производство монтажных работ вблизи объектов, находящихся под высоким напряжением, в том числе  в охранной зоне действующей воздушной линии электропередачи ОЗП=1.2; ЭМ=1.2 к расх.; ЗПМ=1.2; ТЗ=1.2; ТЗМ=1.2)
100 м</t>
  </si>
  <si>
    <t>0.41
_____
0.19</t>
  </si>
  <si>
    <t>2
_____
1</t>
  </si>
  <si>
    <t>9
_____
11</t>
  </si>
  <si>
    <t>Накладные расходы от ФОТ(6175 руб.)</t>
  </si>
  <si>
    <t>72%=85%*0.85</t>
  </si>
  <si>
    <t>Сметная прибыль от ФОТ(6175 руб.)</t>
  </si>
  <si>
    <t>52%=65%*0.8</t>
  </si>
  <si>
    <t>ТЕР33-04-003-01
Установка железобетонных опор ВЛ 0,38; 6-10 кВ с траверсами без приставок: одностоечных
(МДС35 пр.1 т.2 п.5.Производство монтажных работ вблизи объектов, находящихся под высоким напряжением, в том числе  в охранной зоне действующей воздушной линии электропередачи ОЗП=1.2; ЭМ=1.2 к расх.; ЗПМ=1.2; ТЗ=1.2; ТЗМ=1.2)
1 опора</t>
  </si>
  <si>
    <t>51.07
_____
23.39</t>
  </si>
  <si>
    <t>151.96
_____
13.13</t>
  </si>
  <si>
    <t>153
_____
70</t>
  </si>
  <si>
    <t>456
_____
39</t>
  </si>
  <si>
    <t>1840
_____
200</t>
  </si>
  <si>
    <t>3075
_____
473</t>
  </si>
  <si>
    <t>Накладные расходы от ФОТ(2313 руб.)</t>
  </si>
  <si>
    <t>Сметная прибыль от ФОТ(2313 руб.)</t>
  </si>
  <si>
    <t>ТЕРм08-02-363-01
Кронштейны специальные на опорах для светильников сварные металлические, количество рожков: 1
(МДС35 пр.1 т.2 п.5.Производство монтажных работ вблизи объектов, находящихся под высоким напряжением, в том числе  в охранной зоне действующей воздушной линии электропередачи ОЗП=1.2; ЭМ=1.2 к расх.; ЗПМ=1.2; ТЗ=1.2; ТЗМ=1.2)
1 шт.</t>
  </si>
  <si>
    <t>40.43
_____
11.95</t>
  </si>
  <si>
    <t>173.96
_____
21.17</t>
  </si>
  <si>
    <t>81
_____
24</t>
  </si>
  <si>
    <t>348
_____
42</t>
  </si>
  <si>
    <t>971
_____
65</t>
  </si>
  <si>
    <t>1765
_____
508</t>
  </si>
  <si>
    <t>Накладные расходы от ФОТ(1479 руб.)</t>
  </si>
  <si>
    <t>81%=95%*0.85</t>
  </si>
  <si>
    <t>Сметная прибыль от ФОТ(1479 руб.)</t>
  </si>
  <si>
    <t>ТЕРм08-02-369-03
Светильник, устанавливаемый вне зданий с лампами: ртутными
(МДС35 пр.1 т.2 п.5.Производство монтажных работ вблизи объектов, находящихся под высоким напряжением, в том числе  в охранной зоне действующей воздушной линии электропередачи ОЗП=1.2; ЭМ=1.2 к расх.; ЗПМ=1.2; ТЗ=1.2; ТЗМ=1.2)
1 шт.</t>
  </si>
  <si>
    <t>23.24
_____
43.1</t>
  </si>
  <si>
    <t>51.73
_____
6.07</t>
  </si>
  <si>
    <t>186
_____
345</t>
  </si>
  <si>
    <t>414
_____
49</t>
  </si>
  <si>
    <t>2233
_____
2168</t>
  </si>
  <si>
    <t>2129
_____
584</t>
  </si>
  <si>
    <t>Накладные расходы от ФОТ(2817 руб.)</t>
  </si>
  <si>
    <t>Сметная прибыль от ФОТ(2817 руб.)</t>
  </si>
  <si>
    <t>ТЕРм08-01-082-01
Зажим наборный без кожуха
(МДС35 пр.1 т.2 п.5.Производство монтажных работ вблизи объектов, находящихся под высоким напряжением, в том числе  в охранной зоне действующей воздушной линии электропередачи ОЗП=1.2; ЭМ=1.2 к расх.; ЗПМ=1.2; ТЗ=1.2; ТЗМ=1.2)
100 шт.</t>
  </si>
  <si>
    <t>685.82
_____
440.29</t>
  </si>
  <si>
    <t>33.11
_____
2.16</t>
  </si>
  <si>
    <t>274
_____
177</t>
  </si>
  <si>
    <t>13
_____
1</t>
  </si>
  <si>
    <t>3294
_____
685</t>
  </si>
  <si>
    <t>79
_____
10</t>
  </si>
  <si>
    <t>Накладные расходы от ФОТ(3304 руб.)</t>
  </si>
  <si>
    <t>Сметная прибыль от ФОТ(3304 руб.)</t>
  </si>
  <si>
    <t>ТЕР33-04-017-02
Подвеска самонесущих изолированных проводов (СИП-2А) напряжением от 0,4 кВ до 1 кВ
(МДС35 пр.1 т.2 п.5.Производство монтажных работ вблизи объектов, находящихся под высоким напряжением, в том числе  в охранной зоне действующей воздушной линии электропередачи ОЗП=1.2; ЭМ=1.2 к расх.; ЗПМ=1.2; ТЗ=1.2; ТЗМ=1.2)
1000 м</t>
  </si>
  <si>
    <t>1962.29
_____
7004.2</t>
  </si>
  <si>
    <t>1365.01
_____
210.85</t>
  </si>
  <si>
    <t>883
_____
3152</t>
  </si>
  <si>
    <t>614
_____
95</t>
  </si>
  <si>
    <t>10599
_____
14995</t>
  </si>
  <si>
    <t>3143
_____
1140</t>
  </si>
  <si>
    <t>Накладные расходы от ФОТ(11739 руб.)</t>
  </si>
  <si>
    <t>Сметная прибыль от ФОТ(11739 руб.)</t>
  </si>
  <si>
    <t>ТЕРм08-02-148-01
Кабель до 35 кВ в проложенных трубах, блоках и коробах, масса 1 м кабеля: до 1 кг
(МДС35 пр.1 т.2 п.5.Производство монтажных работ вблизи объектов, находящихся под высоким напряжением, в том числе  в охранной зоне действующей воздушной линии электропередачи ОЗП=1.2; ЭМ=1.2 к расх.; ЗПМ=1.2; ТЗ=1.2; ТЗМ=1.2)
100 м кабеля</t>
  </si>
  <si>
    <t>144.76
_____
40.41</t>
  </si>
  <si>
    <t>70.45
_____
3.92</t>
  </si>
  <si>
    <t>35
_____
9</t>
  </si>
  <si>
    <t>17
_____
1</t>
  </si>
  <si>
    <t>417
_____
71</t>
  </si>
  <si>
    <t>96
_____
11</t>
  </si>
  <si>
    <t>Накладные расходы от ФОТ(428 руб.)</t>
  </si>
  <si>
    <t>Сметная прибыль от ФОТ(428 руб.)</t>
  </si>
  <si>
    <t xml:space="preserve">                           Раздел 2. Оборудование</t>
  </si>
  <si>
    <t>ТССЦ-201-1465
Кронштейн однорожковый для установки на конические опоры, серия 2 («Вектор»), марка 2.К1-1,5-1,5-Ф3-ц (ТАНС.41.450.000)
шт.</t>
  </si>
  <si>
    <t xml:space="preserve">
_____
1203.41</t>
  </si>
  <si>
    <t xml:space="preserve">
_____
2407</t>
  </si>
  <si>
    <t xml:space="preserve">
_____
13463</t>
  </si>
  <si>
    <t>ТССЦ-509-1372
Светильник под натриевую лампу ДНаТ для наружного освещения консольный ЖКУ
шт.</t>
  </si>
  <si>
    <t xml:space="preserve">
_____
548.25</t>
  </si>
  <si>
    <t xml:space="preserve">
_____
4386</t>
  </si>
  <si>
    <t xml:space="preserve">
_____
25763</t>
  </si>
  <si>
    <t>ТССЦ-509-0677
Лампы газоразрядные высокого давления типа ДНаТ 150
10 шт.</t>
  </si>
  <si>
    <t>ТССЦ-111-0153
Зажим анкерный (СИП) SO 157.1
шт.</t>
  </si>
  <si>
    <t>ТССЦ-111-0129
Зажим ответвительный прокалывающий изолированный со срывной головкой для соединения изолированных алюминиевых и медных проводников (AL-CU/AL-CU), марки SLIP 22.1
шт.</t>
  </si>
  <si>
    <t>ТССЦ-501-8190
Кабель силовой с медными жилами с поливинилхлоридной изоляцией в поливинилхлоридной оболочке без защитного покрова ВВГ, напряжением 0,66 Кв, число жил – 3 и сечением 1,5 мм2
1000 м</t>
  </si>
  <si>
    <t>Прайс
СИП-4 2х16 (64,10/1,18)
м</t>
  </si>
  <si>
    <t xml:space="preserve">
_____
17.75</t>
  </si>
  <si>
    <t xml:space="preserve">
_____
7988</t>
  </si>
  <si>
    <t xml:space="preserve">
_____
24444</t>
  </si>
  <si>
    <t>Прайс
Стойка железобетонная СВ
шт</t>
  </si>
  <si>
    <t xml:space="preserve">
_____
14.95</t>
  </si>
  <si>
    <t xml:space="preserve">
_____
15</t>
  </si>
  <si>
    <t xml:space="preserve">
_____
9800</t>
  </si>
  <si>
    <t xml:space="preserve">                           Раздел 3. Транспортные расходы</t>
  </si>
  <si>
    <t>ТССЦпг-03-01-03-150
Перевозка бетонных и ж/б изделий, стеновых и перегородочных материалов (кирпич, блоки, камни, плиты и панели), лесоматериалов круглых и пиломатериалов автомобилями бортовыми грузоподъемностью до 15 т, на расстояние до 150 км III класс груза
1 т груза</t>
  </si>
  <si>
    <t>НР 0%=0%*0.85 от ФОТ</t>
  </si>
  <si>
    <t>0%=0%*0.85</t>
  </si>
  <si>
    <t>СП 0%=0%*0.8 от ФОТ</t>
  </si>
  <si>
    <t>0%=0%*0.8</t>
  </si>
  <si>
    <t xml:space="preserve">                           Раздел 4. Пусконаладочные работы</t>
  </si>
  <si>
    <t>ТЕРп02-01-002-01
Автоматизированная система управления II категории технической сложности с количеством каналов (Кобщ): 2
1 система</t>
  </si>
  <si>
    <t>Накладные расходы от ФОТ(3949 руб.)</t>
  </si>
  <si>
    <t>55%=65%*0.85</t>
  </si>
  <si>
    <t>Сметная прибыль от ФОТ(3949 руб.)</t>
  </si>
  <si>
    <t>32%=40%*0.8</t>
  </si>
  <si>
    <t>Итого прямые затраты по смете</t>
  </si>
  <si>
    <t>2512
_____
18573</t>
  </si>
  <si>
    <t>2224
_____
255</t>
  </si>
  <si>
    <t>30168
_____
91654</t>
  </si>
  <si>
    <t>12556
_____
3063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</si>
  <si>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</si>
  <si>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</si>
  <si>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</si>
  <si>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</si>
  <si>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</si>
  <si>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</si>
  <si>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Итоги по смете:</t>
  </si>
  <si>
    <t xml:space="preserve">    Итого Строительные работы</t>
  </si>
  <si>
    <t xml:space="preserve">    Итого Монтажные работы</t>
  </si>
  <si>
    <t xml:space="preserve">    Итого Оборудование</t>
  </si>
  <si>
    <t xml:space="preserve">    Итого Прочие затраты</t>
  </si>
  <si>
    <t xml:space="preserve">    Итого</t>
  </si>
  <si>
    <t xml:space="preserve">    НДС 18%</t>
  </si>
  <si>
    <t xml:space="preserve">    ВСЕГО по смете</t>
  </si>
  <si>
    <t xml:space="preserve">          Ресурсы подрядчика</t>
  </si>
  <si>
    <t xml:space="preserve">                  Трудозатраты</t>
  </si>
  <si>
    <t>10-2-1</t>
  </si>
  <si>
    <t>Ведущий инженер</t>
  </si>
  <si>
    <t xml:space="preserve">чел.час
</t>
  </si>
  <si>
    <t xml:space="preserve">21.41
</t>
  </si>
  <si>
    <t xml:space="preserve">256.7
</t>
  </si>
  <si>
    <t>10-3-1</t>
  </si>
  <si>
    <t>Инженер I категории</t>
  </si>
  <si>
    <t xml:space="preserve">19.59
</t>
  </si>
  <si>
    <t xml:space="preserve">234.88
</t>
  </si>
  <si>
    <t>10-3-2</t>
  </si>
  <si>
    <t>Инженер II категории</t>
  </si>
  <si>
    <t xml:space="preserve">17.82
</t>
  </si>
  <si>
    <t xml:space="preserve">213.66
</t>
  </si>
  <si>
    <t>10-3-3</t>
  </si>
  <si>
    <t>Инженер III категории</t>
  </si>
  <si>
    <t xml:space="preserve">16.04
</t>
  </si>
  <si>
    <t xml:space="preserve">192.31
</t>
  </si>
  <si>
    <t>1-2-0</t>
  </si>
  <si>
    <t>Рабочий строитель (ср 2)</t>
  </si>
  <si>
    <t xml:space="preserve">9.86
</t>
  </si>
  <si>
    <t xml:space="preserve">118.41
</t>
  </si>
  <si>
    <t>1-2-6</t>
  </si>
  <si>
    <t>Рабочий строитель (ср 2.6)</t>
  </si>
  <si>
    <t xml:space="preserve">10.42
</t>
  </si>
  <si>
    <t xml:space="preserve">125.13
</t>
  </si>
  <si>
    <t>1-2-8</t>
  </si>
  <si>
    <t>Рабочий строитель (ср 2.8)</t>
  </si>
  <si>
    <t xml:space="preserve">10.6
</t>
  </si>
  <si>
    <t xml:space="preserve">127.32
</t>
  </si>
  <si>
    <t>1-3-3</t>
  </si>
  <si>
    <t>Рабочий строитель (ср 3.3)</t>
  </si>
  <si>
    <t xml:space="preserve">11.2
</t>
  </si>
  <si>
    <t xml:space="preserve">134.48
</t>
  </si>
  <si>
    <t>1-3-5</t>
  </si>
  <si>
    <t>Рабочий строитель (ср 3.5)</t>
  </si>
  <si>
    <t xml:space="preserve">11.47
</t>
  </si>
  <si>
    <t xml:space="preserve">137.69
</t>
  </si>
  <si>
    <t>1-3-9</t>
  </si>
  <si>
    <t>Рабочий строитель (ср 3.9)</t>
  </si>
  <si>
    <t xml:space="preserve">12.03
</t>
  </si>
  <si>
    <t xml:space="preserve">144.4
</t>
  </si>
  <si>
    <t>1-4-0</t>
  </si>
  <si>
    <t>Рабочий монтажник (ср 4)</t>
  </si>
  <si>
    <t xml:space="preserve">12.16
</t>
  </si>
  <si>
    <t xml:space="preserve">146.01
</t>
  </si>
  <si>
    <t>1-4-1</t>
  </si>
  <si>
    <t>Рабочий монтажник (ср 4.1)</t>
  </si>
  <si>
    <t xml:space="preserve">12.34
</t>
  </si>
  <si>
    <t xml:space="preserve">148.2
</t>
  </si>
  <si>
    <t>1-4-6</t>
  </si>
  <si>
    <t>Рабочий монтажник (ср 4.6)</t>
  </si>
  <si>
    <t xml:space="preserve">13.27
</t>
  </si>
  <si>
    <t xml:space="preserve">159.3
</t>
  </si>
  <si>
    <t>Затраты труда машинистов</t>
  </si>
  <si>
    <t xml:space="preserve">0
</t>
  </si>
  <si>
    <t>Итого по трудовым ресурсам</t>
  </si>
  <si>
    <t xml:space="preserve">руб
</t>
  </si>
  <si>
    <t xml:space="preserve">
</t>
  </si>
  <si>
    <t xml:space="preserve">                  Машины и механизмы</t>
  </si>
  <si>
    <t>Краны на автомобильном ходу при работе на монтаже технологического оборудования 10 т</t>
  </si>
  <si>
    <t xml:space="preserve">маш.-ч
</t>
  </si>
  <si>
    <t xml:space="preserve">134.07
</t>
  </si>
  <si>
    <t xml:space="preserve">802
</t>
  </si>
  <si>
    <t>МТРиЭ ЧО, Пост. № 3/1</t>
  </si>
  <si>
    <t>Краны на автомобильном ходу при работе на других видах строительства 10 т</t>
  </si>
  <si>
    <t xml:space="preserve">801
</t>
  </si>
  <si>
    <t>Домкраты гидравлические грузоподъемностью 6,3-25 т</t>
  </si>
  <si>
    <t xml:space="preserve">0.95
</t>
  </si>
  <si>
    <t xml:space="preserve">4.44
</t>
  </si>
  <si>
    <t>ЧелСЦена,февр.2017 г., ч.2</t>
  </si>
  <si>
    <t>Домкраты гидравлические грузоподъемностью 63-100 т</t>
  </si>
  <si>
    <t xml:space="preserve">1.31
</t>
  </si>
  <si>
    <t xml:space="preserve">7
</t>
  </si>
  <si>
    <t>Лебедки электрические тяговым усилием до 12,26 кН (1,25 т)</t>
  </si>
  <si>
    <t xml:space="preserve">3.38
</t>
  </si>
  <si>
    <t xml:space="preserve">13
</t>
  </si>
  <si>
    <t>Лебедки электрические тяговым усилием 122,62 кН (12,5 т)</t>
  </si>
  <si>
    <t xml:space="preserve">85.03
</t>
  </si>
  <si>
    <t xml:space="preserve">424.78
</t>
  </si>
  <si>
    <t>Подъемники грузоподъемностью до 500 кг одномачтовые, высота подъема 45 м</t>
  </si>
  <si>
    <t xml:space="preserve">33.73
</t>
  </si>
  <si>
    <t xml:space="preserve">167
</t>
  </si>
  <si>
    <t>МТРиЭ ЧО, Пост. № 3/1 (031121)</t>
  </si>
  <si>
    <t>Автогидроподъемники высотой подъема 12 м</t>
  </si>
  <si>
    <t xml:space="preserve">82.86
</t>
  </si>
  <si>
    <t xml:space="preserve">466
</t>
  </si>
  <si>
    <t>Вышка телескопическая 25 м</t>
  </si>
  <si>
    <t xml:space="preserve">132.29
</t>
  </si>
  <si>
    <t xml:space="preserve">667
</t>
  </si>
  <si>
    <t>Установки для сварки ручной дуговой (постоянного тока)</t>
  </si>
  <si>
    <t xml:space="preserve">7.84
</t>
  </si>
  <si>
    <t xml:space="preserve">46
</t>
  </si>
  <si>
    <t>Машины бурильно-крановые на автомобиле, глубина бурения 3,5 м</t>
  </si>
  <si>
    <t xml:space="preserve">137.21
</t>
  </si>
  <si>
    <t xml:space="preserve">945
</t>
  </si>
  <si>
    <t>Автомобили бортовые, грузоподъемность до 5 т</t>
  </si>
  <si>
    <t xml:space="preserve">103.2
</t>
  </si>
  <si>
    <t xml:space="preserve">616
</t>
  </si>
  <si>
    <t>ТССЦпг-03-01-03-150</t>
  </si>
  <si>
    <t>Перевозка бетонных и ж/б изделий, стеновых и перегородочных материалов (кирпич, блоки, камни, плиты и панели), лесоматериалов круглых и пиломатериалов автомобилями бортовыми грузоподъемностью до 15 т, на расстояние до 150 км III класс груза</t>
  </si>
  <si>
    <t xml:space="preserve">1 т груза
</t>
  </si>
  <si>
    <t xml:space="preserve">104.05
</t>
  </si>
  <si>
    <t xml:space="preserve">629.84
</t>
  </si>
  <si>
    <t>Итого по строительным машинам</t>
  </si>
  <si>
    <t xml:space="preserve">                  Материалы</t>
  </si>
  <si>
    <t>101-0404</t>
  </si>
  <si>
    <t>Краска для наружных работ черная, марок МА-015, ПФ-014</t>
  </si>
  <si>
    <t xml:space="preserve">т
</t>
  </si>
  <si>
    <t xml:space="preserve">13850
</t>
  </si>
  <si>
    <t xml:space="preserve">46649.83
</t>
  </si>
  <si>
    <t>К=1,1 МТРиЭ ЧО, Пост.от 03.02.2017 г. №3/1</t>
  </si>
  <si>
    <t>101-0962</t>
  </si>
  <si>
    <t>Смазка солидол жировой марки «Ж»</t>
  </si>
  <si>
    <t xml:space="preserve">10350
</t>
  </si>
  <si>
    <t xml:space="preserve">40187.67
</t>
  </si>
  <si>
    <t>27.01.090</t>
  </si>
  <si>
    <t>101-1755</t>
  </si>
  <si>
    <t>Сталь полосовая, марка стали Ст3сп шириной 50-200 мм толщиной 4-5 мм</t>
  </si>
  <si>
    <t xml:space="preserve">6620
</t>
  </si>
  <si>
    <t xml:space="preserve">42812.06
</t>
  </si>
  <si>
    <t>08.04.0354</t>
  </si>
  <si>
    <t>101-1757</t>
  </si>
  <si>
    <t>Ветошь</t>
  </si>
  <si>
    <t xml:space="preserve">кг
</t>
  </si>
  <si>
    <t xml:space="preserve">7.02
</t>
  </si>
  <si>
    <t xml:space="preserve">41.96
</t>
  </si>
  <si>
    <t>26.10.030</t>
  </si>
  <si>
    <t>101-1951</t>
  </si>
  <si>
    <t>Лента ПХВ-304</t>
  </si>
  <si>
    <t xml:space="preserve">34.5
</t>
  </si>
  <si>
    <t xml:space="preserve">156.79
</t>
  </si>
  <si>
    <t>18.06.104</t>
  </si>
  <si>
    <t>101-1977</t>
  </si>
  <si>
    <t>Болты с гайками и шайбами строительные</t>
  </si>
  <si>
    <t xml:space="preserve">17.3
</t>
  </si>
  <si>
    <t xml:space="preserve">68.45
</t>
  </si>
  <si>
    <t>МТРиЭ ЧО, Пост.от 03.02.2017 г. №3/1, п.139</t>
  </si>
  <si>
    <t>101-2143</t>
  </si>
  <si>
    <t>Краска</t>
  </si>
  <si>
    <t xml:space="preserve">19.1
</t>
  </si>
  <si>
    <t xml:space="preserve">51.52
</t>
  </si>
  <si>
    <t>МТРиЭ ЧО, Пост.от 03.02.2017 г. №3/1, п.373</t>
  </si>
  <si>
    <t>101-2349</t>
  </si>
  <si>
    <t>Смазка ЗЭС</t>
  </si>
  <si>
    <t xml:space="preserve">13.6
</t>
  </si>
  <si>
    <t xml:space="preserve">112.8
</t>
  </si>
  <si>
    <t>27.01.092.8</t>
  </si>
  <si>
    <t>101-2478</t>
  </si>
  <si>
    <t>Лента К226</t>
  </si>
  <si>
    <t xml:space="preserve">100 м
</t>
  </si>
  <si>
    <t xml:space="preserve">214
</t>
  </si>
  <si>
    <t xml:space="preserve">353.34
</t>
  </si>
  <si>
    <t>19.17.742</t>
  </si>
  <si>
    <t>101-2499</t>
  </si>
  <si>
    <t>Лента изоляционная прорезиненная односторонняя ширина 20 мм, толщина 0,25-0,35 мм</t>
  </si>
  <si>
    <t xml:space="preserve">82.6
</t>
  </si>
  <si>
    <t xml:space="preserve">240.05
</t>
  </si>
  <si>
    <t>Среднее (18.06.104,18.06.107)</t>
  </si>
  <si>
    <t>111-3138</t>
  </si>
  <si>
    <t>Комплект для простого анкерного крепления ЕА1500-3 в составе: кронштейн CS10.3, зажим РА1500</t>
  </si>
  <si>
    <t xml:space="preserve">компл.
</t>
  </si>
  <si>
    <t xml:space="preserve">242
</t>
  </si>
  <si>
    <t xml:space="preserve">737.91
</t>
  </si>
  <si>
    <t>19.21.100+19.21.025.01</t>
  </si>
  <si>
    <t>111-3141</t>
  </si>
  <si>
    <t>Комплект промежуточной подвески (СИП) ES 1500E</t>
  </si>
  <si>
    <t xml:space="preserve">169
</t>
  </si>
  <si>
    <t xml:space="preserve">794.96
</t>
  </si>
  <si>
    <t>19.21.124</t>
  </si>
  <si>
    <t>111-3165</t>
  </si>
  <si>
    <t>Лента крепления шириной 20 мм, толщиной 0,7 мм, длиной 50 м из нержавеющей стали (в пластмасовой коробке с кабельной бухтой) F207 (СИП)</t>
  </si>
  <si>
    <t xml:space="preserve">шт.
</t>
  </si>
  <si>
    <t xml:space="preserve">699.09
</t>
  </si>
  <si>
    <t xml:space="preserve">4295.17
</t>
  </si>
  <si>
    <t>19.21.127</t>
  </si>
  <si>
    <t>111-3170</t>
  </si>
  <si>
    <t>Скрепа размером 20 мм NC20 (СИП)</t>
  </si>
  <si>
    <t xml:space="preserve">5.82
</t>
  </si>
  <si>
    <t xml:space="preserve">17.1
</t>
  </si>
  <si>
    <t>19.21.123</t>
  </si>
  <si>
    <t>113-0079</t>
  </si>
  <si>
    <t>Лак БТ-577</t>
  </si>
  <si>
    <t xml:space="preserve">13990
</t>
  </si>
  <si>
    <t xml:space="preserve">49780.66
</t>
  </si>
  <si>
    <t>14.01.256</t>
  </si>
  <si>
    <t>113-1786</t>
  </si>
  <si>
    <t>Лак битумный БТ-123</t>
  </si>
  <si>
    <t xml:space="preserve">16640
</t>
  </si>
  <si>
    <t xml:space="preserve">49799.39
</t>
  </si>
  <si>
    <t>502-0246</t>
  </si>
  <si>
    <t>Провода неизолированные для воздушных линий электропередачи медные марки М, сечением 4 мм2</t>
  </si>
  <si>
    <t xml:space="preserve">82220
</t>
  </si>
  <si>
    <t xml:space="preserve">530685.82
</t>
  </si>
  <si>
    <t>506-1362</t>
  </si>
  <si>
    <t>Припои оловянно-свинцовые бессурьмянистые марки ПОС30</t>
  </si>
  <si>
    <t xml:space="preserve">69.9
</t>
  </si>
  <si>
    <t xml:space="preserve">582.9
</t>
  </si>
  <si>
    <t>08.16.192</t>
  </si>
  <si>
    <t>507-0701</t>
  </si>
  <si>
    <t>Трубка полихлорвиниловая</t>
  </si>
  <si>
    <t xml:space="preserve">35.7
</t>
  </si>
  <si>
    <t xml:space="preserve">144.6
</t>
  </si>
  <si>
    <t>Среднее (15.02.080,15.02.081.1,18.06.080)</t>
  </si>
  <si>
    <t>509-0100</t>
  </si>
  <si>
    <t>Зажимы наборные</t>
  </si>
  <si>
    <t xml:space="preserve">3.86
</t>
  </si>
  <si>
    <t xml:space="preserve">15.13
</t>
  </si>
  <si>
    <t>19.01.553</t>
  </si>
  <si>
    <t>509-1073</t>
  </si>
  <si>
    <t>Колпачки полиэтиленовые</t>
  </si>
  <si>
    <t xml:space="preserve">2.44
</t>
  </si>
  <si>
    <t xml:space="preserve">4.96
</t>
  </si>
  <si>
    <t>Среднее (19.17.7907,19.17.7901,556.9733.164,19.17.790)</t>
  </si>
  <si>
    <t>999-9950</t>
  </si>
  <si>
    <t>Вспомогательные ненормируемые материальные ресурсы (2% от оплаты труда рабочих)</t>
  </si>
  <si>
    <t xml:space="preserve">руб.
</t>
  </si>
  <si>
    <t xml:space="preserve">1
</t>
  </si>
  <si>
    <t>Прайс</t>
  </si>
  <si>
    <t>СИП-4 2х16 (64,10/1,18)</t>
  </si>
  <si>
    <t xml:space="preserve">м
</t>
  </si>
  <si>
    <t xml:space="preserve">17.75
</t>
  </si>
  <si>
    <t xml:space="preserve">54.32
</t>
  </si>
  <si>
    <t>Стойка железобетонная СВ</t>
  </si>
  <si>
    <t xml:space="preserve">шт
</t>
  </si>
  <si>
    <t xml:space="preserve">14.95
</t>
  </si>
  <si>
    <t xml:space="preserve">9800
</t>
  </si>
  <si>
    <t>ТССЦ-201-1465</t>
  </si>
  <si>
    <t>Кронштейн однорожковый для установки на конические опоры, серия 2 («Вектор»), марка 2.К1-1,5-1,5-Ф3-ц (ТАНС.41.450.000)</t>
  </si>
  <si>
    <t xml:space="preserve">1203.41
</t>
  </si>
  <si>
    <t xml:space="preserve">6731.62
</t>
  </si>
  <si>
    <t>08.01.549.1</t>
  </si>
  <si>
    <t>ТССЦ-509-1372</t>
  </si>
  <si>
    <t>Светильник под натриевую лампу ДНаТ для наружного освещения консольный ЖКУ</t>
  </si>
  <si>
    <t xml:space="preserve">548.25
</t>
  </si>
  <si>
    <t xml:space="preserve">3220.39
</t>
  </si>
  <si>
    <t>Среднее (16.06.0420,16.06.042)</t>
  </si>
  <si>
    <t>Итого по строительным материалам</t>
  </si>
  <si>
    <t xml:space="preserve">                  Оборудование</t>
  </si>
  <si>
    <t>ТССЦ-111-0129</t>
  </si>
  <si>
    <t>Зажим ответвительный прокалывающий изолированный со срывной головкой для соединения изолированных алюминиевых и медных проводников (AL-CU/AL-CU), марки SLIP 22.1</t>
  </si>
  <si>
    <t xml:space="preserve">92.2
</t>
  </si>
  <si>
    <t xml:space="preserve">269.77
</t>
  </si>
  <si>
    <t>19.21.012</t>
  </si>
  <si>
    <t>ТССЦ-111-0153</t>
  </si>
  <si>
    <t>Зажим анкерный (СИП) SO 157.1</t>
  </si>
  <si>
    <t xml:space="preserve">42.46
</t>
  </si>
  <si>
    <t xml:space="preserve">164.93
</t>
  </si>
  <si>
    <t>19.21.032.08</t>
  </si>
  <si>
    <t>ТССЦ-501-8190</t>
  </si>
  <si>
    <t>Кабель силовой с медными жилами с поливинилхлоридной изоляцией в поливинилхлоридной оболочке без защитного покрова ВВГ, напряжением 0,66 Кв, число жил – 3 и сечением 1,5 мм2</t>
  </si>
  <si>
    <t xml:space="preserve">1000 м
</t>
  </si>
  <si>
    <t xml:space="preserve">6760
</t>
  </si>
  <si>
    <t xml:space="preserve">22350.66
</t>
  </si>
  <si>
    <t>МТРиЭ ЧО, Пост.от 03.02.2017 г. №3/1, п.320</t>
  </si>
  <si>
    <t>ТССЦ-509-0677</t>
  </si>
  <si>
    <t>Лампы газоразрядные высокого давления типа ДНаТ 150</t>
  </si>
  <si>
    <t xml:space="preserve">10 шт.
</t>
  </si>
  <si>
    <t xml:space="preserve">1596.39
</t>
  </si>
  <si>
    <t xml:space="preserve">2977.79
</t>
  </si>
  <si>
    <t>Итого оборудование</t>
  </si>
  <si>
    <t xml:space="preserve"> </t>
  </si>
  <si>
    <t>освещение</t>
  </si>
  <si>
    <t>Основание: дефектная ведомость</t>
  </si>
  <si>
    <t>УТВЕРЖДАЮ</t>
  </si>
  <si>
    <t>Глава администрации</t>
  </si>
  <si>
    <t>Симского городского поселения</t>
  </si>
  <si>
    <t>_____________________ А.Д. Решетов</t>
  </si>
  <si>
    <t>"____" _________________ 2017 г.</t>
  </si>
  <si>
    <t>на освещение придомовой территории ул. Пушкина, 21 и Курчатова, 1 в г. Сим Челябинской области</t>
  </si>
  <si>
    <t xml:space="preserve">    ВСЕГО по смете с учетом НДС</t>
  </si>
  <si>
    <t>Приложение № 2</t>
  </si>
  <si>
    <t>к муниципальному контракту</t>
  </si>
  <si>
    <t>от "____" ________________ 2017 г. № _____</t>
  </si>
  <si>
    <t>СОГЛАСОВАНО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</si>
</sst>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\ yy"/>
    <numFmt numFmtId="177" formatCode="mmmm\ yy"/>
    <numFmt numFmtId="178" formatCode="0000"/>
    <numFmt numFmtId="179" formatCode="mmmm\ yyyy"/>
    <numFmt numFmtId="180" formatCode="0.0"/>
    <numFmt numFmtId="181" formatCode="0.000"/>
    <numFmt numFmtId="182" formatCode="0.00000"/>
    <numFmt numFmtId="183" formatCode="0.0000"/>
    <numFmt numFmtId="184" formatCode="[$-FC19]d\ mmmm\ yyyy\ &quot;г.&quot;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sz val="11"/>
      <name val="Arial Cyr"/>
      <family val="0"/>
    </font>
    <font>
      <i/>
      <sz val="9"/>
      <name val="Arial"/>
      <family val="2"/>
    </font>
    <font>
      <b/>
      <i/>
      <sz val="10"/>
      <name val="Arial Cyr"/>
      <family val="0"/>
    </font>
    <font>
      <b/>
      <i/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" fillId="0" borderId="1">
      <alignment horizontal="center"/>
      <protection/>
    </xf>
    <xf numFmtId="0" fontId="0" fillId="0" borderId="0">
      <alignment vertical="top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2" applyNumberFormat="0" applyAlignment="0" applyProtection="0"/>
    <xf numFmtId="0" fontId="3" fillId="0" borderId="1">
      <alignment horizontal="center"/>
      <protection/>
    </xf>
    <xf numFmtId="0" fontId="3" fillId="0" borderId="0">
      <alignment vertical="top"/>
      <protection/>
    </xf>
    <xf numFmtId="0" fontId="37" fillId="27" borderId="3" applyNumberFormat="0" applyAlignment="0" applyProtection="0"/>
    <xf numFmtId="0" fontId="38" fillId="27" borderId="2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42" fillId="0" borderId="7" applyNumberFormat="0" applyFill="0" applyAlignment="0" applyProtection="0"/>
    <xf numFmtId="0" fontId="3" fillId="0" borderId="0">
      <alignment horizontal="right" vertical="top" wrapText="1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8" borderId="8" applyNumberFormat="0" applyAlignment="0" applyProtection="0"/>
    <xf numFmtId="0" fontId="3" fillId="0" borderId="1">
      <alignment horizontal="center" wrapText="1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" fillId="0" borderId="0">
      <alignment/>
      <protection/>
    </xf>
    <xf numFmtId="0" fontId="3" fillId="0" borderId="1">
      <alignment horizontal="center" wrapText="1"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" fillId="0" borderId="1">
      <alignment horizontal="center"/>
      <protection/>
    </xf>
    <xf numFmtId="0" fontId="0" fillId="0" borderId="0">
      <alignment/>
      <protection/>
    </xf>
    <xf numFmtId="0" fontId="3" fillId="0" borderId="1">
      <alignment horizontal="center" wrapText="1"/>
      <protection/>
    </xf>
    <xf numFmtId="0" fontId="0" fillId="0" borderId="0">
      <alignment/>
      <protection/>
    </xf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>
      <alignment horizontal="left" vertical="top"/>
      <protection/>
    </xf>
    <xf numFmtId="0" fontId="50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</cellStyleXfs>
  <cellXfs count="12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/>
    </xf>
    <xf numFmtId="0" fontId="8" fillId="0" borderId="0" xfId="82" applyFont="1" applyAlignment="1">
      <alignment horizontal="left"/>
      <protection/>
    </xf>
    <xf numFmtId="0" fontId="9" fillId="0" borderId="0" xfId="82" applyFont="1">
      <alignment horizontal="center"/>
      <protection/>
    </xf>
    <xf numFmtId="0" fontId="8" fillId="0" borderId="0" xfId="82" applyFont="1">
      <alignment horizontal="center"/>
      <protection/>
    </xf>
    <xf numFmtId="0" fontId="11" fillId="0" borderId="11" xfId="0" applyFont="1" applyBorder="1" applyAlignment="1">
      <alignment vertical="top"/>
    </xf>
    <xf numFmtId="181" fontId="11" fillId="0" borderId="12" xfId="61" applyNumberFormat="1" applyFont="1" applyBorder="1" applyAlignment="1">
      <alignment horizontal="right"/>
      <protection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right" vertical="top"/>
    </xf>
    <xf numFmtId="0" fontId="7" fillId="0" borderId="0" xfId="59" applyFont="1">
      <alignment/>
      <protection/>
    </xf>
    <xf numFmtId="0" fontId="7" fillId="0" borderId="0" xfId="61" applyFont="1">
      <alignment/>
      <protection/>
    </xf>
    <xf numFmtId="2" fontId="11" fillId="0" borderId="13" xfId="0" applyNumberFormat="1" applyFont="1" applyBorder="1" applyAlignment="1">
      <alignment horizontal="right" vertical="top"/>
    </xf>
    <xf numFmtId="0" fontId="8" fillId="0" borderId="13" xfId="0" applyFont="1" applyBorder="1" applyAlignment="1">
      <alignment vertical="top"/>
    </xf>
    <xf numFmtId="0" fontId="11" fillId="0" borderId="13" xfId="0" applyFont="1" applyBorder="1" applyAlignment="1">
      <alignment vertical="top"/>
    </xf>
    <xf numFmtId="2" fontId="11" fillId="0" borderId="0" xfId="0" applyNumberFormat="1" applyFont="1" applyAlignment="1">
      <alignment horizontal="right"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0" borderId="1" xfId="63" applyFont="1">
      <alignment horizontal="center" wrapText="1"/>
      <protection/>
    </xf>
    <xf numFmtId="0" fontId="7" fillId="0" borderId="1" xfId="63" applyFont="1" applyFill="1">
      <alignment horizontal="center" wrapText="1"/>
      <protection/>
    </xf>
    <xf numFmtId="0" fontId="8" fillId="0" borderId="0" xfId="0" applyFont="1" applyAlignment="1">
      <alignment vertical="top" wrapText="1"/>
    </xf>
    <xf numFmtId="0" fontId="8" fillId="0" borderId="0" xfId="55" applyFont="1" applyAlignment="1">
      <alignment horizontal="right" vertical="top" wrapText="1"/>
      <protection/>
    </xf>
    <xf numFmtId="0" fontId="10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indent="1"/>
    </xf>
    <xf numFmtId="0" fontId="10" fillId="0" borderId="0" xfId="0" applyFont="1" applyBorder="1" applyAlignment="1">
      <alignment/>
    </xf>
    <xf numFmtId="1" fontId="11" fillId="0" borderId="0" xfId="59" applyNumberFormat="1" applyFont="1" applyAlignment="1">
      <alignment horizontal="right"/>
      <protection/>
    </xf>
    <xf numFmtId="0" fontId="8" fillId="0" borderId="0" xfId="85" applyFont="1" applyAlignment="1">
      <alignment horizontal="left" vertical="top"/>
      <protection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12" xfId="0" applyFont="1" applyBorder="1" applyAlignment="1">
      <alignment vertical="top"/>
    </xf>
    <xf numFmtId="181" fontId="10" fillId="0" borderId="12" xfId="61" applyNumberFormat="1" applyFont="1" applyBorder="1" applyAlignment="1">
      <alignment horizontal="right"/>
      <protection/>
    </xf>
    <xf numFmtId="181" fontId="11" fillId="0" borderId="0" xfId="61" applyNumberFormat="1" applyFont="1" applyBorder="1" applyAlignment="1">
      <alignment horizontal="right"/>
      <protection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2" fontId="8" fillId="0" borderId="0" xfId="55" applyNumberFormat="1" applyFont="1" applyAlignment="1">
      <alignment horizontal="right" vertical="top" wrapText="1"/>
      <protection/>
    </xf>
    <xf numFmtId="2" fontId="7" fillId="0" borderId="0" xfId="0" applyNumberFormat="1" applyFont="1" applyAlignment="1">
      <alignment/>
    </xf>
    <xf numFmtId="2" fontId="7" fillId="0" borderId="0" xfId="55" applyNumberFormat="1" applyFont="1" applyAlignment="1">
      <alignment horizontal="right" vertical="top" wrapText="1"/>
      <protection/>
    </xf>
    <xf numFmtId="0" fontId="7" fillId="0" borderId="0" xfId="0" applyFont="1" applyAlignment="1">
      <alignment vertical="top"/>
    </xf>
    <xf numFmtId="0" fontId="3" fillId="0" borderId="0" xfId="59">
      <alignment/>
      <protection/>
    </xf>
    <xf numFmtId="0" fontId="0" fillId="0" borderId="0" xfId="61">
      <alignment/>
      <protection/>
    </xf>
    <xf numFmtId="0" fontId="8" fillId="0" borderId="1" xfId="0" applyFont="1" applyBorder="1" applyAlignment="1">
      <alignment horizontal="lef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0" fontId="14" fillId="0" borderId="1" xfId="0" applyFont="1" applyBorder="1" applyAlignment="1">
      <alignment horizontal="left" vertical="top" wrapText="1"/>
    </xf>
    <xf numFmtId="2" fontId="14" fillId="0" borderId="1" xfId="0" applyNumberFormat="1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right" vertical="top" wrapText="1"/>
    </xf>
    <xf numFmtId="2" fontId="14" fillId="0" borderId="1" xfId="0" applyNumberFormat="1" applyFont="1" applyBorder="1" applyAlignment="1">
      <alignment horizontal="right" vertical="top" wrapText="1"/>
    </xf>
    <xf numFmtId="0" fontId="14" fillId="0" borderId="1" xfId="0" applyFont="1" applyBorder="1" applyAlignment="1">
      <alignment horizontal="right" vertical="top" wrapText="1"/>
    </xf>
    <xf numFmtId="0" fontId="8" fillId="0" borderId="1" xfId="55" applyFont="1" applyBorder="1" applyAlignment="1">
      <alignment horizontal="right" vertical="top" wrapText="1"/>
      <protection/>
    </xf>
    <xf numFmtId="0" fontId="8" fillId="0" borderId="17" xfId="0" applyFont="1" applyBorder="1" applyAlignment="1">
      <alignment horizontal="center" vertical="center" wrapText="1"/>
    </xf>
    <xf numFmtId="0" fontId="8" fillId="0" borderId="1" xfId="42" applyFont="1" applyBorder="1">
      <alignment horizontal="center"/>
      <protection/>
    </xf>
    <xf numFmtId="0" fontId="7" fillId="0" borderId="1" xfId="42" applyFont="1" applyBorder="1">
      <alignment horizontal="center"/>
      <protection/>
    </xf>
    <xf numFmtId="0" fontId="8" fillId="0" borderId="1" xfId="0" applyFont="1" applyBorder="1" applyAlignment="1">
      <alignment horizontal="right" vertical="top"/>
    </xf>
    <xf numFmtId="49" fontId="8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2" fontId="8" fillId="0" borderId="1" xfId="0" applyNumberFormat="1" applyFont="1" applyBorder="1" applyAlignment="1">
      <alignment horizontal="right" vertical="top"/>
    </xf>
    <xf numFmtId="1" fontId="7" fillId="0" borderId="1" xfId="0" applyNumberFormat="1" applyFont="1" applyBorder="1" applyAlignment="1">
      <alignment horizontal="right" vertical="top" wrapText="1"/>
    </xf>
    <xf numFmtId="0" fontId="11" fillId="0" borderId="1" xfId="0" applyFont="1" applyBorder="1" applyAlignment="1">
      <alignment horizontal="right" vertical="top"/>
    </xf>
    <xf numFmtId="49" fontId="11" fillId="0" borderId="1" xfId="0" applyNumberFormat="1" applyFont="1" applyBorder="1" applyAlignment="1">
      <alignment horizontal="left" vertical="top" wrapText="1"/>
    </xf>
    <xf numFmtId="2" fontId="11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2" fontId="11" fillId="0" borderId="1" xfId="0" applyNumberFormat="1" applyFont="1" applyBorder="1" applyAlignment="1">
      <alignment horizontal="right" vertical="top" wrapText="1"/>
    </xf>
    <xf numFmtId="2" fontId="11" fillId="0" borderId="1" xfId="0" applyNumberFormat="1" applyFont="1" applyBorder="1" applyAlignment="1">
      <alignment horizontal="right" vertical="top"/>
    </xf>
    <xf numFmtId="1" fontId="10" fillId="0" borderId="1" xfId="0" applyNumberFormat="1" applyFont="1" applyBorder="1" applyAlignment="1">
      <alignment horizontal="right" vertical="top" wrapText="1"/>
    </xf>
    <xf numFmtId="2" fontId="8" fillId="0" borderId="1" xfId="55" applyNumberFormat="1" applyFont="1" applyBorder="1" applyAlignment="1">
      <alignment horizontal="right" vertical="top" wrapText="1"/>
      <protection/>
    </xf>
    <xf numFmtId="2" fontId="7" fillId="0" borderId="1" xfId="0" applyNumberFormat="1" applyFont="1" applyBorder="1" applyAlignment="1">
      <alignment/>
    </xf>
    <xf numFmtId="2" fontId="7" fillId="0" borderId="1" xfId="55" applyNumberFormat="1" applyFont="1" applyBorder="1" applyAlignment="1">
      <alignment horizontal="right" vertical="top" wrapText="1"/>
      <protection/>
    </xf>
    <xf numFmtId="0" fontId="7" fillId="0" borderId="0" xfId="0" applyFont="1" applyBorder="1" applyAlignment="1">
      <alignment horizontal="center"/>
    </xf>
    <xf numFmtId="4" fontId="8" fillId="0" borderId="1" xfId="55" applyNumberFormat="1" applyFont="1" applyBorder="1" applyAlignment="1">
      <alignment horizontal="right" vertical="top" wrapText="1"/>
      <protection/>
    </xf>
    <xf numFmtId="0" fontId="10" fillId="0" borderId="0" xfId="0" applyFont="1" applyBorder="1" applyAlignment="1">
      <alignment horizontal="left"/>
    </xf>
    <xf numFmtId="0" fontId="8" fillId="0" borderId="1" xfId="55" applyFont="1" applyBorder="1" applyAlignment="1">
      <alignment horizontal="left" vertical="top" wrapText="1"/>
      <protection/>
    </xf>
    <xf numFmtId="0" fontId="11" fillId="0" borderId="1" xfId="55" applyFont="1" applyBorder="1" applyAlignment="1">
      <alignment horizontal="left" vertical="top" wrapText="1"/>
      <protection/>
    </xf>
    <xf numFmtId="0" fontId="9" fillId="0" borderId="0" xfId="82" applyFont="1">
      <alignment horizontal="center"/>
      <protection/>
    </xf>
    <xf numFmtId="0" fontId="8" fillId="0" borderId="0" xfId="82" applyFont="1">
      <alignment horizontal="center"/>
      <protection/>
    </xf>
    <xf numFmtId="0" fontId="8" fillId="0" borderId="0" xfId="82" applyFont="1" applyAlignment="1">
      <alignment horizontal="left"/>
      <protection/>
    </xf>
    <xf numFmtId="0" fontId="9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81" fontId="11" fillId="0" borderId="18" xfId="61" applyNumberFormat="1" applyFont="1" applyBorder="1" applyAlignment="1">
      <alignment horizontal="right"/>
      <protection/>
    </xf>
    <xf numFmtId="181" fontId="11" fillId="0" borderId="12" xfId="61" applyNumberFormat="1" applyFont="1" applyBorder="1" applyAlignment="1">
      <alignment horizontal="right"/>
      <protection/>
    </xf>
    <xf numFmtId="181" fontId="10" fillId="0" borderId="18" xfId="59" applyNumberFormat="1" applyFont="1" applyBorder="1" applyAlignment="1">
      <alignment horizontal="right"/>
      <protection/>
    </xf>
    <xf numFmtId="181" fontId="10" fillId="0" borderId="12" xfId="59" applyNumberFormat="1" applyFont="1" applyBorder="1" applyAlignment="1">
      <alignment horizontal="right"/>
      <protection/>
    </xf>
    <xf numFmtId="0" fontId="0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ндексы" xfId="53"/>
    <cellStyle name="Итог" xfId="54"/>
    <cellStyle name="Итоги" xfId="55"/>
    <cellStyle name="ИтогоАктБазЦ" xfId="56"/>
    <cellStyle name="ИтогоАктБИМ" xfId="57"/>
    <cellStyle name="ИтогоАктРесМет" xfId="58"/>
    <cellStyle name="ИтогоБазЦ" xfId="59"/>
    <cellStyle name="ИтогоБИМ" xfId="60"/>
    <cellStyle name="ИтогоРесМет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Followed Hyperlink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ВедРес" xfId="77"/>
    <cellStyle name="СводкаСтоимРаб" xfId="78"/>
    <cellStyle name="СводРасч" xfId="79"/>
    <cellStyle name="Связанная ячейка" xfId="80"/>
    <cellStyle name="Текст предупреждения" xfId="81"/>
    <cellStyle name="Титул" xfId="82"/>
    <cellStyle name="Comma" xfId="83"/>
    <cellStyle name="Comma [0]" xfId="84"/>
    <cellStyle name="Хвост" xfId="85"/>
    <cellStyle name="Хороший" xfId="86"/>
    <cellStyle name="Ценник" xfId="87"/>
    <cellStyle name="Экспертиза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Z116"/>
  <sheetViews>
    <sheetView showGridLines="0" tabSelected="1" view="pageBreakPreview" zoomScaleSheetLayoutView="100" zoomScalePageLayoutView="0" workbookViewId="0" topLeftCell="A1">
      <selection activeCell="C13" sqref="C13"/>
    </sheetView>
  </sheetViews>
  <sheetFormatPr defaultColWidth="9.00390625" defaultRowHeight="12.75"/>
  <cols>
    <col min="1" max="1" width="6.00390625" style="1" customWidth="1"/>
    <col min="2" max="2" width="35.75390625" style="1" customWidth="1"/>
    <col min="3" max="3" width="11.875" style="1" customWidth="1"/>
    <col min="4" max="6" width="11.625" style="1" customWidth="1"/>
    <col min="7" max="7" width="12.75390625" style="1" customWidth="1"/>
    <col min="8" max="8" width="11.875" style="1" customWidth="1"/>
    <col min="9" max="9" width="11.625" style="1" customWidth="1"/>
    <col min="10" max="10" width="12.75390625" style="1" customWidth="1"/>
    <col min="11" max="11" width="11.625" style="1" customWidth="1"/>
    <col min="12" max="20" width="9.125" style="1" hidden="1" customWidth="1"/>
    <col min="21" max="21" width="11.625" style="1" customWidth="1"/>
    <col min="22" max="25" width="9.125" style="1" hidden="1" customWidth="1"/>
    <col min="26" max="26" width="0" style="1" hidden="1" customWidth="1"/>
    <col min="27" max="16384" width="9.125" style="1" customWidth="1"/>
  </cols>
  <sheetData>
    <row r="1" spans="9:21" ht="12.75">
      <c r="I1" s="119" t="s">
        <v>451</v>
      </c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</row>
    <row r="2" spans="9:21" s="2" customFormat="1" ht="12.75">
      <c r="I2" s="120" t="s">
        <v>452</v>
      </c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9:21" s="2" customFormat="1" ht="12.75">
      <c r="I3" s="120" t="s">
        <v>453</v>
      </c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</row>
    <row r="4" s="2" customFormat="1" ht="12.75"/>
    <row r="5" s="2" customFormat="1" ht="12.75"/>
    <row r="6" spans="1:21" s="2" customFormat="1" ht="12.75">
      <c r="A6" s="84" t="s">
        <v>454</v>
      </c>
      <c r="B6" s="84"/>
      <c r="I6" s="84" t="s">
        <v>444</v>
      </c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</row>
    <row r="7" spans="9:21" s="2" customFormat="1" ht="12.75">
      <c r="I7" s="84" t="s">
        <v>445</v>
      </c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</row>
    <row r="8" spans="9:21" s="2" customFormat="1" ht="12.75">
      <c r="I8" s="84" t="s">
        <v>446</v>
      </c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</row>
    <row r="9" spans="9:21" s="2" customFormat="1" ht="12.75">
      <c r="I9" s="84" t="s">
        <v>447</v>
      </c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</row>
    <row r="10" spans="9:21" s="2" customFormat="1" ht="12.75">
      <c r="I10" s="84" t="s">
        <v>448</v>
      </c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</row>
    <row r="11" spans="9:21" s="2" customFormat="1" ht="12.75"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</row>
    <row r="12" spans="9:21" s="2" customFormat="1" ht="12.75"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</row>
    <row r="13" ht="12.75"/>
    <row r="14" spans="1:26" ht="15">
      <c r="A14" s="87" t="s">
        <v>2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5"/>
      <c r="W14" s="5"/>
      <c r="X14" s="5"/>
      <c r="Y14" s="5"/>
      <c r="Z14" s="5"/>
    </row>
    <row r="15" spans="1:26" ht="12.75">
      <c r="A15" s="88" t="s">
        <v>35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5"/>
      <c r="W15" s="5"/>
      <c r="X15" s="5"/>
      <c r="Y15" s="5"/>
      <c r="Z15" s="5"/>
    </row>
    <row r="16" spans="1:26" ht="12.75">
      <c r="A16" s="88" t="s">
        <v>449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5"/>
      <c r="W16" s="5"/>
      <c r="X16" s="5"/>
      <c r="Y16" s="5"/>
      <c r="Z16" s="5"/>
    </row>
    <row r="17" spans="1:26" ht="12.75">
      <c r="A17" s="89" t="s">
        <v>443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5"/>
      <c r="W17" s="5"/>
      <c r="X17" s="5"/>
      <c r="Y17" s="5"/>
      <c r="Z17" s="5"/>
    </row>
    <row r="18" s="5" customFormat="1" ht="12"/>
    <row r="19" spans="7:21" s="5" customFormat="1" ht="12">
      <c r="G19" s="95" t="s">
        <v>20</v>
      </c>
      <c r="H19" s="96"/>
      <c r="I19" s="97"/>
      <c r="J19" s="95" t="s">
        <v>21</v>
      </c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7"/>
    </row>
    <row r="20" spans="4:21" s="5" customFormat="1" ht="12.75">
      <c r="D20" s="3" t="s">
        <v>3</v>
      </c>
      <c r="G20" s="100">
        <f>37406/1000</f>
        <v>37.406</v>
      </c>
      <c r="H20" s="101"/>
      <c r="I20" s="9" t="s">
        <v>4</v>
      </c>
      <c r="J20" s="98">
        <f>222334.42/1000</f>
        <v>222.33442000000002</v>
      </c>
      <c r="K20" s="99"/>
      <c r="L20" s="10"/>
      <c r="M20" s="10"/>
      <c r="N20" s="10"/>
      <c r="O20" s="10"/>
      <c r="P20" s="10"/>
      <c r="Q20" s="10"/>
      <c r="R20" s="10"/>
      <c r="S20" s="10"/>
      <c r="T20" s="10"/>
      <c r="U20" s="9" t="s">
        <v>4</v>
      </c>
    </row>
    <row r="21" spans="4:21" s="5" customFormat="1" ht="12.75">
      <c r="D21" s="11" t="s">
        <v>36</v>
      </c>
      <c r="F21" s="12"/>
      <c r="G21" s="100">
        <f>4132/1000</f>
        <v>4.132</v>
      </c>
      <c r="H21" s="101"/>
      <c r="I21" s="9" t="s">
        <v>4</v>
      </c>
      <c r="J21" s="98">
        <f>11612/1000</f>
        <v>11.612</v>
      </c>
      <c r="K21" s="99"/>
      <c r="L21" s="10"/>
      <c r="M21" s="10"/>
      <c r="N21" s="10"/>
      <c r="O21" s="10"/>
      <c r="P21" s="10"/>
      <c r="Q21" s="10"/>
      <c r="R21" s="10"/>
      <c r="S21" s="10"/>
      <c r="T21" s="10"/>
      <c r="U21" s="9" t="s">
        <v>4</v>
      </c>
    </row>
    <row r="22" spans="4:21" s="5" customFormat="1" ht="12.75">
      <c r="D22" s="11" t="s">
        <v>37</v>
      </c>
      <c r="F22" s="12"/>
      <c r="G22" s="100">
        <f>19076/1000</f>
        <v>19.076</v>
      </c>
      <c r="H22" s="101"/>
      <c r="I22" s="9" t="s">
        <v>4</v>
      </c>
      <c r="J22" s="98">
        <f>111951/1000</f>
        <v>111.951</v>
      </c>
      <c r="K22" s="99"/>
      <c r="L22" s="10"/>
      <c r="M22" s="10"/>
      <c r="N22" s="10"/>
      <c r="O22" s="10"/>
      <c r="P22" s="10"/>
      <c r="Q22" s="10"/>
      <c r="R22" s="10"/>
      <c r="S22" s="10"/>
      <c r="T22" s="10"/>
      <c r="U22" s="9" t="s">
        <v>4</v>
      </c>
    </row>
    <row r="23" spans="4:26" s="5" customFormat="1" ht="12.75">
      <c r="D23" s="3" t="s">
        <v>5</v>
      </c>
      <c r="G23" s="100">
        <f>(V23+V24)/1000</f>
        <v>0.22539</v>
      </c>
      <c r="H23" s="101"/>
      <c r="I23" s="9" t="s">
        <v>6</v>
      </c>
      <c r="J23" s="98">
        <f>(W23+W24)/1000</f>
        <v>0.22539</v>
      </c>
      <c r="K23" s="99"/>
      <c r="L23" s="10"/>
      <c r="M23" s="10"/>
      <c r="N23" s="10"/>
      <c r="O23" s="10"/>
      <c r="P23" s="10"/>
      <c r="Q23" s="10"/>
      <c r="R23" s="10"/>
      <c r="S23" s="10"/>
      <c r="T23" s="10"/>
      <c r="U23" s="9" t="s">
        <v>6</v>
      </c>
      <c r="V23" s="13">
        <v>208.08</v>
      </c>
      <c r="W23" s="14">
        <v>208.08</v>
      </c>
      <c r="X23" s="49">
        <v>2767</v>
      </c>
      <c r="Y23" s="49">
        <v>2605</v>
      </c>
      <c r="Z23" s="49">
        <v>1654</v>
      </c>
    </row>
    <row r="24" spans="4:26" s="5" customFormat="1" ht="12.75">
      <c r="D24" s="3" t="s">
        <v>7</v>
      </c>
      <c r="G24" s="100">
        <f>2767/1000</f>
        <v>2.767</v>
      </c>
      <c r="H24" s="101"/>
      <c r="I24" s="9" t="s">
        <v>4</v>
      </c>
      <c r="J24" s="98">
        <f>33231/1000</f>
        <v>33.231</v>
      </c>
      <c r="K24" s="99"/>
      <c r="L24" s="10"/>
      <c r="M24" s="10"/>
      <c r="N24" s="10"/>
      <c r="O24" s="10"/>
      <c r="P24" s="10"/>
      <c r="Q24" s="10"/>
      <c r="R24" s="10"/>
      <c r="S24" s="10"/>
      <c r="T24" s="10"/>
      <c r="U24" s="9" t="s">
        <v>4</v>
      </c>
      <c r="V24" s="13">
        <v>17.31</v>
      </c>
      <c r="W24" s="14">
        <v>17.31</v>
      </c>
      <c r="X24" s="50">
        <v>33231</v>
      </c>
      <c r="Y24" s="50">
        <v>26541</v>
      </c>
      <c r="Z24" s="50">
        <v>15888</v>
      </c>
    </row>
    <row r="25" spans="6:21" s="5" customFormat="1" ht="12">
      <c r="F25" s="4"/>
      <c r="G25" s="15"/>
      <c r="H25" s="15"/>
      <c r="I25" s="16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6"/>
    </row>
    <row r="26" spans="2:21" s="5" customFormat="1" ht="12">
      <c r="B26" s="4"/>
      <c r="C26" s="4"/>
      <c r="D26" s="4"/>
      <c r="F26" s="12"/>
      <c r="G26" s="18"/>
      <c r="H26" s="18"/>
      <c r="I26" s="19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19"/>
    </row>
    <row r="27" s="5" customFormat="1" ht="12">
      <c r="A27" s="3" t="str">
        <f>"Составлена в базисных ценах на 01.2000 г. и на 1 квартал 2017г."</f>
        <v>Составлена в базисных ценах на 01.2000 г. и на 1 квартал 2017г.</v>
      </c>
    </row>
    <row r="28" s="5" customFormat="1" ht="12.75" thickBot="1">
      <c r="A28" s="21"/>
    </row>
    <row r="29" spans="1:21" s="23" customFormat="1" ht="27" customHeight="1" thickBot="1">
      <c r="A29" s="92" t="s">
        <v>8</v>
      </c>
      <c r="B29" s="92" t="s">
        <v>9</v>
      </c>
      <c r="C29" s="92" t="s">
        <v>10</v>
      </c>
      <c r="D29" s="93" t="s">
        <v>11</v>
      </c>
      <c r="E29" s="93"/>
      <c r="F29" s="93"/>
      <c r="G29" s="93" t="s">
        <v>12</v>
      </c>
      <c r="H29" s="93"/>
      <c r="I29" s="93"/>
      <c r="J29" s="93" t="s">
        <v>13</v>
      </c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</row>
    <row r="30" spans="1:21" s="23" customFormat="1" ht="22.5" customHeight="1" thickBot="1">
      <c r="A30" s="92"/>
      <c r="B30" s="92"/>
      <c r="C30" s="92"/>
      <c r="D30" s="94" t="s">
        <v>1</v>
      </c>
      <c r="E30" s="22" t="s">
        <v>14</v>
      </c>
      <c r="F30" s="22" t="s">
        <v>15</v>
      </c>
      <c r="G30" s="94" t="s">
        <v>1</v>
      </c>
      <c r="H30" s="22" t="s">
        <v>14</v>
      </c>
      <c r="I30" s="22" t="s">
        <v>15</v>
      </c>
      <c r="J30" s="94" t="s">
        <v>1</v>
      </c>
      <c r="K30" s="22" t="s">
        <v>14</v>
      </c>
      <c r="L30" s="22"/>
      <c r="M30" s="22"/>
      <c r="N30" s="22"/>
      <c r="O30" s="22"/>
      <c r="P30" s="22"/>
      <c r="Q30" s="22"/>
      <c r="R30" s="22"/>
      <c r="S30" s="22"/>
      <c r="T30" s="22"/>
      <c r="U30" s="22" t="s">
        <v>15</v>
      </c>
    </row>
    <row r="31" spans="1:21" s="23" customFormat="1" ht="22.5" customHeight="1" thickBot="1">
      <c r="A31" s="92"/>
      <c r="B31" s="92"/>
      <c r="C31" s="92"/>
      <c r="D31" s="94"/>
      <c r="E31" s="22" t="s">
        <v>16</v>
      </c>
      <c r="F31" s="22" t="s">
        <v>17</v>
      </c>
      <c r="G31" s="94"/>
      <c r="H31" s="22" t="s">
        <v>16</v>
      </c>
      <c r="I31" s="22" t="s">
        <v>17</v>
      </c>
      <c r="J31" s="94"/>
      <c r="K31" s="22" t="s">
        <v>16</v>
      </c>
      <c r="L31" s="22"/>
      <c r="M31" s="22"/>
      <c r="N31" s="22"/>
      <c r="O31" s="22"/>
      <c r="P31" s="22"/>
      <c r="Q31" s="22"/>
      <c r="R31" s="22"/>
      <c r="S31" s="22"/>
      <c r="T31" s="22"/>
      <c r="U31" s="22" t="s">
        <v>17</v>
      </c>
    </row>
    <row r="32" spans="1:21" s="4" customFormat="1" ht="12.75">
      <c r="A32" s="24">
        <v>1</v>
      </c>
      <c r="B32" s="24">
        <v>2</v>
      </c>
      <c r="C32" s="24">
        <v>3</v>
      </c>
      <c r="D32" s="25">
        <v>4</v>
      </c>
      <c r="E32" s="24">
        <v>5</v>
      </c>
      <c r="F32" s="24">
        <v>6</v>
      </c>
      <c r="G32" s="25">
        <v>7</v>
      </c>
      <c r="H32" s="24">
        <v>8</v>
      </c>
      <c r="I32" s="24">
        <v>9</v>
      </c>
      <c r="J32" s="25">
        <v>10</v>
      </c>
      <c r="K32" s="24">
        <v>11</v>
      </c>
      <c r="L32" s="24"/>
      <c r="M32" s="24"/>
      <c r="N32" s="24"/>
      <c r="O32" s="24"/>
      <c r="P32" s="24"/>
      <c r="Q32" s="24"/>
      <c r="R32" s="24"/>
      <c r="S32" s="24"/>
      <c r="T32" s="24"/>
      <c r="U32" s="24">
        <v>12</v>
      </c>
    </row>
    <row r="33" spans="1:21" s="26" customFormat="1" ht="21" customHeight="1">
      <c r="A33" s="90" t="s">
        <v>41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</row>
    <row r="34" spans="1:21" s="26" customFormat="1" ht="108">
      <c r="A34" s="51">
        <v>1</v>
      </c>
      <c r="B34" s="52" t="s">
        <v>42</v>
      </c>
      <c r="C34" s="53">
        <v>2</v>
      </c>
      <c r="D34" s="54">
        <v>58.38</v>
      </c>
      <c r="E34" s="55">
        <v>16.15</v>
      </c>
      <c r="F34" s="54" t="s">
        <v>43</v>
      </c>
      <c r="G34" s="54">
        <v>117</v>
      </c>
      <c r="H34" s="54">
        <v>32</v>
      </c>
      <c r="I34" s="54" t="s">
        <v>44</v>
      </c>
      <c r="J34" s="54">
        <v>868</v>
      </c>
      <c r="K34" s="55">
        <v>388</v>
      </c>
      <c r="L34" s="55"/>
      <c r="M34" s="55"/>
      <c r="N34" s="55"/>
      <c r="O34" s="55"/>
      <c r="P34" s="55"/>
      <c r="Q34" s="55"/>
      <c r="R34" s="55"/>
      <c r="S34" s="55"/>
      <c r="T34" s="55"/>
      <c r="U34" s="55" t="s">
        <v>45</v>
      </c>
    </row>
    <row r="35" spans="1:26" s="30" customFormat="1" ht="24">
      <c r="A35" s="56"/>
      <c r="B35" s="57" t="s">
        <v>46</v>
      </c>
      <c r="C35" s="58" t="s">
        <v>47</v>
      </c>
      <c r="D35" s="59"/>
      <c r="E35" s="60"/>
      <c r="F35" s="59"/>
      <c r="G35" s="59">
        <v>44</v>
      </c>
      <c r="H35" s="59"/>
      <c r="I35" s="59"/>
      <c r="J35" s="59">
        <v>455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26"/>
      <c r="W35" s="26"/>
      <c r="X35" s="26"/>
      <c r="Y35" s="26"/>
      <c r="Z35" s="26"/>
    </row>
    <row r="36" spans="1:26" s="30" customFormat="1" ht="24">
      <c r="A36" s="56"/>
      <c r="B36" s="57" t="s">
        <v>48</v>
      </c>
      <c r="C36" s="58" t="s">
        <v>49</v>
      </c>
      <c r="D36" s="59"/>
      <c r="E36" s="60"/>
      <c r="F36" s="59"/>
      <c r="G36" s="59">
        <v>25</v>
      </c>
      <c r="H36" s="59"/>
      <c r="I36" s="59"/>
      <c r="J36" s="59">
        <v>245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26"/>
      <c r="W36" s="26"/>
      <c r="X36" s="26"/>
      <c r="Y36" s="26"/>
      <c r="Z36" s="26"/>
    </row>
    <row r="37" spans="1:26" s="4" customFormat="1" ht="12">
      <c r="A37" s="56"/>
      <c r="B37" s="57" t="s">
        <v>50</v>
      </c>
      <c r="C37" s="58" t="s">
        <v>51</v>
      </c>
      <c r="D37" s="59"/>
      <c r="E37" s="60"/>
      <c r="F37" s="59"/>
      <c r="G37" s="59">
        <v>186</v>
      </c>
      <c r="H37" s="59"/>
      <c r="I37" s="59"/>
      <c r="J37" s="59">
        <v>1568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26"/>
      <c r="W37" s="26"/>
      <c r="X37" s="26"/>
      <c r="Y37" s="26"/>
      <c r="Z37" s="26"/>
    </row>
    <row r="38" spans="1:26" s="4" customFormat="1" ht="120">
      <c r="A38" s="51">
        <v>2</v>
      </c>
      <c r="B38" s="52" t="s">
        <v>52</v>
      </c>
      <c r="C38" s="53">
        <v>2</v>
      </c>
      <c r="D38" s="54">
        <v>10.07</v>
      </c>
      <c r="E38" s="55">
        <v>1.87</v>
      </c>
      <c r="F38" s="54" t="s">
        <v>53</v>
      </c>
      <c r="G38" s="54">
        <v>20</v>
      </c>
      <c r="H38" s="54">
        <v>4</v>
      </c>
      <c r="I38" s="54" t="s">
        <v>54</v>
      </c>
      <c r="J38" s="54">
        <v>138</v>
      </c>
      <c r="K38" s="55">
        <v>45</v>
      </c>
      <c r="L38" s="55"/>
      <c r="M38" s="55"/>
      <c r="N38" s="55"/>
      <c r="O38" s="55"/>
      <c r="P38" s="55"/>
      <c r="Q38" s="55"/>
      <c r="R38" s="55"/>
      <c r="S38" s="55"/>
      <c r="T38" s="55"/>
      <c r="U38" s="55" t="s">
        <v>55</v>
      </c>
      <c r="V38" s="26"/>
      <c r="W38" s="26"/>
      <c r="X38" s="26"/>
      <c r="Y38" s="26"/>
      <c r="Z38" s="26"/>
    </row>
    <row r="39" spans="1:26" s="4" customFormat="1" ht="24">
      <c r="A39" s="56"/>
      <c r="B39" s="57" t="s">
        <v>56</v>
      </c>
      <c r="C39" s="58" t="s">
        <v>47</v>
      </c>
      <c r="D39" s="59"/>
      <c r="E39" s="60"/>
      <c r="F39" s="59"/>
      <c r="G39" s="59">
        <v>6</v>
      </c>
      <c r="H39" s="59"/>
      <c r="I39" s="59"/>
      <c r="J39" s="59">
        <v>62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26"/>
      <c r="W39" s="26"/>
      <c r="X39" s="26"/>
      <c r="Y39" s="26"/>
      <c r="Z39" s="26"/>
    </row>
    <row r="40" spans="1:26" s="4" customFormat="1" ht="24">
      <c r="A40" s="56"/>
      <c r="B40" s="57" t="s">
        <v>57</v>
      </c>
      <c r="C40" s="58" t="s">
        <v>49</v>
      </c>
      <c r="D40" s="59"/>
      <c r="E40" s="60"/>
      <c r="F40" s="59"/>
      <c r="G40" s="59">
        <v>4</v>
      </c>
      <c r="H40" s="59"/>
      <c r="I40" s="59"/>
      <c r="J40" s="59">
        <v>34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26"/>
      <c r="W40" s="26"/>
      <c r="X40" s="26"/>
      <c r="Y40" s="26"/>
      <c r="Z40" s="26"/>
    </row>
    <row r="41" spans="1:26" s="33" customFormat="1" ht="12">
      <c r="A41" s="56"/>
      <c r="B41" s="57" t="s">
        <v>50</v>
      </c>
      <c r="C41" s="58" t="s">
        <v>51</v>
      </c>
      <c r="D41" s="59"/>
      <c r="E41" s="60"/>
      <c r="F41" s="59"/>
      <c r="G41" s="59">
        <v>30</v>
      </c>
      <c r="H41" s="59"/>
      <c r="I41" s="59"/>
      <c r="J41" s="59">
        <v>234</v>
      </c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26"/>
      <c r="W41" s="26"/>
      <c r="X41" s="26"/>
      <c r="Y41" s="26"/>
      <c r="Z41" s="26"/>
    </row>
    <row r="42" spans="1:26" ht="120">
      <c r="A42" s="51">
        <v>3</v>
      </c>
      <c r="B42" s="52" t="s">
        <v>58</v>
      </c>
      <c r="C42" s="53">
        <v>2</v>
      </c>
      <c r="D42" s="54">
        <v>88.55</v>
      </c>
      <c r="E42" s="55">
        <v>11.15</v>
      </c>
      <c r="F42" s="54" t="s">
        <v>59</v>
      </c>
      <c r="G42" s="54">
        <v>177</v>
      </c>
      <c r="H42" s="54">
        <v>22</v>
      </c>
      <c r="I42" s="54" t="s">
        <v>60</v>
      </c>
      <c r="J42" s="54">
        <v>1325</v>
      </c>
      <c r="K42" s="55">
        <v>268</v>
      </c>
      <c r="L42" s="55"/>
      <c r="M42" s="55"/>
      <c r="N42" s="55"/>
      <c r="O42" s="55"/>
      <c r="P42" s="55"/>
      <c r="Q42" s="55"/>
      <c r="R42" s="55"/>
      <c r="S42" s="55"/>
      <c r="T42" s="55"/>
      <c r="U42" s="55" t="s">
        <v>61</v>
      </c>
      <c r="V42" s="26"/>
      <c r="W42" s="26"/>
      <c r="X42" s="26"/>
      <c r="Y42" s="26"/>
      <c r="Z42" s="26"/>
    </row>
    <row r="43" spans="1:26" ht="24">
      <c r="A43" s="56"/>
      <c r="B43" s="57" t="s">
        <v>62</v>
      </c>
      <c r="C43" s="58" t="s">
        <v>47</v>
      </c>
      <c r="D43" s="59"/>
      <c r="E43" s="60"/>
      <c r="F43" s="59"/>
      <c r="G43" s="59">
        <v>39</v>
      </c>
      <c r="H43" s="59"/>
      <c r="I43" s="59"/>
      <c r="J43" s="59">
        <v>397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26"/>
      <c r="W43" s="26"/>
      <c r="X43" s="26"/>
      <c r="Y43" s="26"/>
      <c r="Z43" s="26"/>
    </row>
    <row r="44" spans="1:26" ht="24">
      <c r="A44" s="56"/>
      <c r="B44" s="57" t="s">
        <v>63</v>
      </c>
      <c r="C44" s="58" t="s">
        <v>49</v>
      </c>
      <c r="D44" s="59"/>
      <c r="E44" s="60"/>
      <c r="F44" s="59"/>
      <c r="G44" s="59">
        <v>22</v>
      </c>
      <c r="H44" s="59"/>
      <c r="I44" s="59"/>
      <c r="J44" s="59">
        <v>214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26"/>
      <c r="W44" s="26"/>
      <c r="X44" s="26"/>
      <c r="Y44" s="26"/>
      <c r="Z44" s="26"/>
    </row>
    <row r="45" spans="1:26" ht="12.75">
      <c r="A45" s="56"/>
      <c r="B45" s="57" t="s">
        <v>50</v>
      </c>
      <c r="C45" s="58" t="s">
        <v>51</v>
      </c>
      <c r="D45" s="59"/>
      <c r="E45" s="60"/>
      <c r="F45" s="59"/>
      <c r="G45" s="59">
        <v>238</v>
      </c>
      <c r="H45" s="59"/>
      <c r="I45" s="59"/>
      <c r="J45" s="59">
        <v>1936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26"/>
      <c r="W45" s="26"/>
      <c r="X45" s="26"/>
      <c r="Y45" s="26"/>
      <c r="Z45" s="26"/>
    </row>
    <row r="46" spans="1:26" ht="108">
      <c r="A46" s="51">
        <v>4</v>
      </c>
      <c r="B46" s="52" t="s">
        <v>64</v>
      </c>
      <c r="C46" s="53">
        <v>4.5</v>
      </c>
      <c r="D46" s="54">
        <v>114.47</v>
      </c>
      <c r="E46" s="55">
        <v>114.06</v>
      </c>
      <c r="F46" s="54" t="s">
        <v>65</v>
      </c>
      <c r="G46" s="54">
        <v>515</v>
      </c>
      <c r="H46" s="54">
        <v>513</v>
      </c>
      <c r="I46" s="54" t="s">
        <v>66</v>
      </c>
      <c r="J46" s="54">
        <v>6173</v>
      </c>
      <c r="K46" s="55">
        <v>6164</v>
      </c>
      <c r="L46" s="55"/>
      <c r="M46" s="55"/>
      <c r="N46" s="55"/>
      <c r="O46" s="55"/>
      <c r="P46" s="55"/>
      <c r="Q46" s="55"/>
      <c r="R46" s="55"/>
      <c r="S46" s="55"/>
      <c r="T46" s="55"/>
      <c r="U46" s="55" t="s">
        <v>67</v>
      </c>
      <c r="V46" s="26"/>
      <c r="W46" s="26"/>
      <c r="X46" s="26"/>
      <c r="Y46" s="26"/>
      <c r="Z46" s="26"/>
    </row>
    <row r="47" spans="1:26" ht="24">
      <c r="A47" s="56"/>
      <c r="B47" s="57" t="s">
        <v>68</v>
      </c>
      <c r="C47" s="58" t="s">
        <v>69</v>
      </c>
      <c r="D47" s="59"/>
      <c r="E47" s="60"/>
      <c r="F47" s="59"/>
      <c r="G47" s="59">
        <v>437</v>
      </c>
      <c r="H47" s="59"/>
      <c r="I47" s="59"/>
      <c r="J47" s="59">
        <v>4446</v>
      </c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26"/>
      <c r="W47" s="26"/>
      <c r="X47" s="26"/>
      <c r="Y47" s="26"/>
      <c r="Z47" s="26"/>
    </row>
    <row r="48" spans="1:26" ht="24">
      <c r="A48" s="56"/>
      <c r="B48" s="57" t="s">
        <v>70</v>
      </c>
      <c r="C48" s="58" t="s">
        <v>71</v>
      </c>
      <c r="D48" s="59"/>
      <c r="E48" s="60"/>
      <c r="F48" s="59"/>
      <c r="G48" s="59">
        <v>334</v>
      </c>
      <c r="H48" s="59"/>
      <c r="I48" s="59"/>
      <c r="J48" s="59">
        <v>3211</v>
      </c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26"/>
      <c r="W48" s="26"/>
      <c r="X48" s="26"/>
      <c r="Y48" s="26"/>
      <c r="Z48" s="26"/>
    </row>
    <row r="49" spans="1:26" ht="12.75">
      <c r="A49" s="56"/>
      <c r="B49" s="57" t="s">
        <v>50</v>
      </c>
      <c r="C49" s="58" t="s">
        <v>51</v>
      </c>
      <c r="D49" s="59"/>
      <c r="E49" s="60"/>
      <c r="F49" s="59"/>
      <c r="G49" s="59">
        <v>1286</v>
      </c>
      <c r="H49" s="59"/>
      <c r="I49" s="59"/>
      <c r="J49" s="59">
        <v>13830</v>
      </c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26"/>
      <c r="W49" s="26"/>
      <c r="X49" s="26"/>
      <c r="Y49" s="26"/>
      <c r="Z49" s="26"/>
    </row>
    <row r="50" spans="1:26" ht="132">
      <c r="A50" s="51">
        <v>5</v>
      </c>
      <c r="B50" s="52" t="s">
        <v>72</v>
      </c>
      <c r="C50" s="53">
        <v>3</v>
      </c>
      <c r="D50" s="54">
        <v>226.42</v>
      </c>
      <c r="E50" s="55" t="s">
        <v>73</v>
      </c>
      <c r="F50" s="54" t="s">
        <v>74</v>
      </c>
      <c r="G50" s="54">
        <v>679</v>
      </c>
      <c r="H50" s="54" t="s">
        <v>75</v>
      </c>
      <c r="I50" s="54" t="s">
        <v>76</v>
      </c>
      <c r="J50" s="54">
        <v>5115</v>
      </c>
      <c r="K50" s="55" t="s">
        <v>77</v>
      </c>
      <c r="L50" s="55"/>
      <c r="M50" s="55"/>
      <c r="N50" s="55"/>
      <c r="O50" s="55"/>
      <c r="P50" s="55"/>
      <c r="Q50" s="55"/>
      <c r="R50" s="55"/>
      <c r="S50" s="55"/>
      <c r="T50" s="55"/>
      <c r="U50" s="55" t="s">
        <v>78</v>
      </c>
      <c r="V50" s="26"/>
      <c r="W50" s="26"/>
      <c r="X50" s="26"/>
      <c r="Y50" s="26"/>
      <c r="Z50" s="26"/>
    </row>
    <row r="51" spans="1:26" ht="24">
      <c r="A51" s="56"/>
      <c r="B51" s="57" t="s">
        <v>79</v>
      </c>
      <c r="C51" s="58" t="s">
        <v>47</v>
      </c>
      <c r="D51" s="59"/>
      <c r="E51" s="60"/>
      <c r="F51" s="59"/>
      <c r="G51" s="59">
        <v>202</v>
      </c>
      <c r="H51" s="59"/>
      <c r="I51" s="59"/>
      <c r="J51" s="59">
        <v>2059</v>
      </c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26"/>
      <c r="W51" s="26"/>
      <c r="X51" s="26"/>
      <c r="Y51" s="26"/>
      <c r="Z51" s="26"/>
    </row>
    <row r="52" spans="1:26" ht="24">
      <c r="A52" s="56"/>
      <c r="B52" s="57" t="s">
        <v>80</v>
      </c>
      <c r="C52" s="58" t="s">
        <v>49</v>
      </c>
      <c r="D52" s="59"/>
      <c r="E52" s="60"/>
      <c r="F52" s="59"/>
      <c r="G52" s="59">
        <v>115</v>
      </c>
      <c r="H52" s="59"/>
      <c r="I52" s="59"/>
      <c r="J52" s="59">
        <v>1110</v>
      </c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26"/>
      <c r="W52" s="26"/>
      <c r="X52" s="26"/>
      <c r="Y52" s="26"/>
      <c r="Z52" s="26"/>
    </row>
    <row r="53" spans="1:26" ht="12.75">
      <c r="A53" s="56"/>
      <c r="B53" s="57" t="s">
        <v>50</v>
      </c>
      <c r="C53" s="58" t="s">
        <v>51</v>
      </c>
      <c r="D53" s="59"/>
      <c r="E53" s="60"/>
      <c r="F53" s="59"/>
      <c r="G53" s="59">
        <v>996</v>
      </c>
      <c r="H53" s="59"/>
      <c r="I53" s="59"/>
      <c r="J53" s="59">
        <v>8284</v>
      </c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26"/>
      <c r="W53" s="26"/>
      <c r="X53" s="26"/>
      <c r="Y53" s="26"/>
      <c r="Z53" s="26"/>
    </row>
    <row r="54" spans="1:26" ht="132">
      <c r="A54" s="51">
        <v>6</v>
      </c>
      <c r="B54" s="52" t="s">
        <v>81</v>
      </c>
      <c r="C54" s="53">
        <v>2</v>
      </c>
      <c r="D54" s="54">
        <v>226.34</v>
      </c>
      <c r="E54" s="55" t="s">
        <v>82</v>
      </c>
      <c r="F54" s="54" t="s">
        <v>83</v>
      </c>
      <c r="G54" s="54">
        <v>453</v>
      </c>
      <c r="H54" s="54" t="s">
        <v>84</v>
      </c>
      <c r="I54" s="54" t="s">
        <v>85</v>
      </c>
      <c r="J54" s="54">
        <v>2801</v>
      </c>
      <c r="K54" s="55" t="s">
        <v>86</v>
      </c>
      <c r="L54" s="55"/>
      <c r="M54" s="55"/>
      <c r="N54" s="55"/>
      <c r="O54" s="55"/>
      <c r="P54" s="55"/>
      <c r="Q54" s="55"/>
      <c r="R54" s="55"/>
      <c r="S54" s="55"/>
      <c r="T54" s="55"/>
      <c r="U54" s="55" t="s">
        <v>87</v>
      </c>
      <c r="V54" s="26"/>
      <c r="W54" s="26"/>
      <c r="X54" s="26"/>
      <c r="Y54" s="26"/>
      <c r="Z54" s="26"/>
    </row>
    <row r="55" spans="1:26" ht="24">
      <c r="A55" s="56"/>
      <c r="B55" s="57" t="s">
        <v>88</v>
      </c>
      <c r="C55" s="58" t="s">
        <v>89</v>
      </c>
      <c r="D55" s="59"/>
      <c r="E55" s="60"/>
      <c r="F55" s="59"/>
      <c r="G55" s="59">
        <v>117</v>
      </c>
      <c r="H55" s="59"/>
      <c r="I55" s="59"/>
      <c r="J55" s="59">
        <v>1198</v>
      </c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26"/>
      <c r="W55" s="26"/>
      <c r="X55" s="26"/>
      <c r="Y55" s="26"/>
      <c r="Z55" s="26"/>
    </row>
    <row r="56" spans="1:26" ht="24">
      <c r="A56" s="56"/>
      <c r="B56" s="57" t="s">
        <v>90</v>
      </c>
      <c r="C56" s="58" t="s">
        <v>71</v>
      </c>
      <c r="D56" s="59"/>
      <c r="E56" s="60"/>
      <c r="F56" s="59"/>
      <c r="G56" s="59">
        <v>80</v>
      </c>
      <c r="H56" s="59"/>
      <c r="I56" s="59"/>
      <c r="J56" s="59">
        <v>769</v>
      </c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26"/>
      <c r="W56" s="26"/>
      <c r="X56" s="26"/>
      <c r="Y56" s="26"/>
      <c r="Z56" s="26"/>
    </row>
    <row r="57" spans="1:26" ht="12.75">
      <c r="A57" s="56"/>
      <c r="B57" s="57" t="s">
        <v>50</v>
      </c>
      <c r="C57" s="58" t="s">
        <v>51</v>
      </c>
      <c r="D57" s="59"/>
      <c r="E57" s="60"/>
      <c r="F57" s="59"/>
      <c r="G57" s="59">
        <v>650</v>
      </c>
      <c r="H57" s="59"/>
      <c r="I57" s="59"/>
      <c r="J57" s="59">
        <v>4768</v>
      </c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26"/>
      <c r="W57" s="26"/>
      <c r="X57" s="26"/>
      <c r="Y57" s="26"/>
      <c r="Z57" s="26"/>
    </row>
    <row r="58" spans="1:26" ht="120">
      <c r="A58" s="51">
        <v>7</v>
      </c>
      <c r="B58" s="52" t="s">
        <v>91</v>
      </c>
      <c r="C58" s="53">
        <v>8</v>
      </c>
      <c r="D58" s="54">
        <v>118.08</v>
      </c>
      <c r="E58" s="55" t="s">
        <v>92</v>
      </c>
      <c r="F58" s="54" t="s">
        <v>93</v>
      </c>
      <c r="G58" s="54">
        <v>945</v>
      </c>
      <c r="H58" s="54" t="s">
        <v>94</v>
      </c>
      <c r="I58" s="54" t="s">
        <v>95</v>
      </c>
      <c r="J58" s="54">
        <v>6530</v>
      </c>
      <c r="K58" s="55" t="s">
        <v>96</v>
      </c>
      <c r="L58" s="55"/>
      <c r="M58" s="55"/>
      <c r="N58" s="55"/>
      <c r="O58" s="55"/>
      <c r="P58" s="55"/>
      <c r="Q58" s="55"/>
      <c r="R58" s="55"/>
      <c r="S58" s="55"/>
      <c r="T58" s="55"/>
      <c r="U58" s="55" t="s">
        <v>97</v>
      </c>
      <c r="V58" s="26"/>
      <c r="W58" s="26"/>
      <c r="X58" s="26"/>
      <c r="Y58" s="26"/>
      <c r="Z58" s="26"/>
    </row>
    <row r="59" spans="1:26" ht="24">
      <c r="A59" s="56"/>
      <c r="B59" s="57" t="s">
        <v>98</v>
      </c>
      <c r="C59" s="58" t="s">
        <v>89</v>
      </c>
      <c r="D59" s="59"/>
      <c r="E59" s="60"/>
      <c r="F59" s="59"/>
      <c r="G59" s="59">
        <v>223</v>
      </c>
      <c r="H59" s="59"/>
      <c r="I59" s="59"/>
      <c r="J59" s="59">
        <v>2282</v>
      </c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26"/>
      <c r="W59" s="26"/>
      <c r="X59" s="26"/>
      <c r="Y59" s="26"/>
      <c r="Z59" s="26"/>
    </row>
    <row r="60" spans="1:26" ht="24">
      <c r="A60" s="56"/>
      <c r="B60" s="57" t="s">
        <v>99</v>
      </c>
      <c r="C60" s="58" t="s">
        <v>71</v>
      </c>
      <c r="D60" s="59"/>
      <c r="E60" s="60"/>
      <c r="F60" s="59"/>
      <c r="G60" s="59">
        <v>153</v>
      </c>
      <c r="H60" s="59"/>
      <c r="I60" s="59"/>
      <c r="J60" s="59">
        <v>1465</v>
      </c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26"/>
      <c r="W60" s="26"/>
      <c r="X60" s="26"/>
      <c r="Y60" s="26"/>
      <c r="Z60" s="26"/>
    </row>
    <row r="61" spans="1:26" ht="12.75">
      <c r="A61" s="56"/>
      <c r="B61" s="57" t="s">
        <v>50</v>
      </c>
      <c r="C61" s="58" t="s">
        <v>51</v>
      </c>
      <c r="D61" s="59"/>
      <c r="E61" s="60"/>
      <c r="F61" s="59"/>
      <c r="G61" s="59">
        <v>1321</v>
      </c>
      <c r="H61" s="59"/>
      <c r="I61" s="59"/>
      <c r="J61" s="59">
        <v>10277</v>
      </c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26"/>
      <c r="W61" s="26"/>
      <c r="X61" s="26"/>
      <c r="Y61" s="26"/>
      <c r="Z61" s="26"/>
    </row>
    <row r="62" spans="1:26" ht="108">
      <c r="A62" s="51">
        <v>8</v>
      </c>
      <c r="B62" s="52" t="s">
        <v>100</v>
      </c>
      <c r="C62" s="53">
        <v>0.4</v>
      </c>
      <c r="D62" s="54">
        <v>1159.22</v>
      </c>
      <c r="E62" s="55" t="s">
        <v>101</v>
      </c>
      <c r="F62" s="54" t="s">
        <v>102</v>
      </c>
      <c r="G62" s="54">
        <v>464</v>
      </c>
      <c r="H62" s="54" t="s">
        <v>103</v>
      </c>
      <c r="I62" s="54" t="s">
        <v>104</v>
      </c>
      <c r="J62" s="54">
        <v>4058</v>
      </c>
      <c r="K62" s="55" t="s">
        <v>105</v>
      </c>
      <c r="L62" s="55"/>
      <c r="M62" s="55"/>
      <c r="N62" s="55"/>
      <c r="O62" s="55"/>
      <c r="P62" s="55"/>
      <c r="Q62" s="55"/>
      <c r="R62" s="55"/>
      <c r="S62" s="55"/>
      <c r="T62" s="55"/>
      <c r="U62" s="55" t="s">
        <v>106</v>
      </c>
      <c r="V62" s="26"/>
      <c r="W62" s="26"/>
      <c r="X62" s="26"/>
      <c r="Y62" s="26"/>
      <c r="Z62" s="26"/>
    </row>
    <row r="63" spans="1:26" ht="24">
      <c r="A63" s="56"/>
      <c r="B63" s="57" t="s">
        <v>107</v>
      </c>
      <c r="C63" s="58" t="s">
        <v>89</v>
      </c>
      <c r="D63" s="59"/>
      <c r="E63" s="60"/>
      <c r="F63" s="59"/>
      <c r="G63" s="59">
        <v>261</v>
      </c>
      <c r="H63" s="59"/>
      <c r="I63" s="59"/>
      <c r="J63" s="59">
        <v>2676</v>
      </c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26"/>
      <c r="W63" s="26"/>
      <c r="X63" s="26"/>
      <c r="Y63" s="26"/>
      <c r="Z63" s="26"/>
    </row>
    <row r="64" spans="1:26" ht="24">
      <c r="A64" s="56"/>
      <c r="B64" s="57" t="s">
        <v>108</v>
      </c>
      <c r="C64" s="58" t="s">
        <v>71</v>
      </c>
      <c r="D64" s="59"/>
      <c r="E64" s="60"/>
      <c r="F64" s="59"/>
      <c r="G64" s="59">
        <v>179</v>
      </c>
      <c r="H64" s="59"/>
      <c r="I64" s="59"/>
      <c r="J64" s="59">
        <v>1718</v>
      </c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26"/>
      <c r="W64" s="26"/>
      <c r="X64" s="26"/>
      <c r="Y64" s="26"/>
      <c r="Z64" s="26"/>
    </row>
    <row r="65" spans="1:26" ht="12.75">
      <c r="A65" s="56"/>
      <c r="B65" s="57" t="s">
        <v>50</v>
      </c>
      <c r="C65" s="58" t="s">
        <v>51</v>
      </c>
      <c r="D65" s="59"/>
      <c r="E65" s="60"/>
      <c r="F65" s="59"/>
      <c r="G65" s="59">
        <v>904</v>
      </c>
      <c r="H65" s="59"/>
      <c r="I65" s="59"/>
      <c r="J65" s="59">
        <v>8452</v>
      </c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26"/>
      <c r="W65" s="26"/>
      <c r="X65" s="26"/>
      <c r="Y65" s="26"/>
      <c r="Z65" s="26"/>
    </row>
    <row r="66" spans="1:26" ht="132">
      <c r="A66" s="51">
        <v>9</v>
      </c>
      <c r="B66" s="52" t="s">
        <v>109</v>
      </c>
      <c r="C66" s="53">
        <v>0.45</v>
      </c>
      <c r="D66" s="54">
        <v>10331.5</v>
      </c>
      <c r="E66" s="55" t="s">
        <v>110</v>
      </c>
      <c r="F66" s="54" t="s">
        <v>111</v>
      </c>
      <c r="G66" s="54">
        <v>4649</v>
      </c>
      <c r="H66" s="54" t="s">
        <v>112</v>
      </c>
      <c r="I66" s="54" t="s">
        <v>113</v>
      </c>
      <c r="J66" s="54">
        <v>28737</v>
      </c>
      <c r="K66" s="55" t="s">
        <v>114</v>
      </c>
      <c r="L66" s="55"/>
      <c r="M66" s="55"/>
      <c r="N66" s="55"/>
      <c r="O66" s="55"/>
      <c r="P66" s="55"/>
      <c r="Q66" s="55"/>
      <c r="R66" s="55"/>
      <c r="S66" s="55"/>
      <c r="T66" s="55"/>
      <c r="U66" s="55" t="s">
        <v>115</v>
      </c>
      <c r="V66" s="26"/>
      <c r="W66" s="26"/>
      <c r="X66" s="26"/>
      <c r="Y66" s="26"/>
      <c r="Z66" s="26"/>
    </row>
    <row r="67" spans="1:26" ht="24">
      <c r="A67" s="56"/>
      <c r="B67" s="57" t="s">
        <v>116</v>
      </c>
      <c r="C67" s="58" t="s">
        <v>47</v>
      </c>
      <c r="D67" s="59"/>
      <c r="E67" s="60"/>
      <c r="F67" s="59"/>
      <c r="G67" s="59">
        <v>1027</v>
      </c>
      <c r="H67" s="59"/>
      <c r="I67" s="59"/>
      <c r="J67" s="59">
        <v>10448</v>
      </c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26"/>
      <c r="W67" s="26"/>
      <c r="X67" s="26"/>
      <c r="Y67" s="26"/>
      <c r="Z67" s="26"/>
    </row>
    <row r="68" spans="1:26" ht="24">
      <c r="A68" s="56"/>
      <c r="B68" s="57" t="s">
        <v>117</v>
      </c>
      <c r="C68" s="58" t="s">
        <v>49</v>
      </c>
      <c r="D68" s="59"/>
      <c r="E68" s="60"/>
      <c r="F68" s="59"/>
      <c r="G68" s="59">
        <v>587</v>
      </c>
      <c r="H68" s="59"/>
      <c r="I68" s="59"/>
      <c r="J68" s="59">
        <v>5635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26"/>
      <c r="W68" s="26"/>
      <c r="X68" s="26"/>
      <c r="Y68" s="26"/>
      <c r="Z68" s="26"/>
    </row>
    <row r="69" spans="1:26" ht="12.75">
      <c r="A69" s="56"/>
      <c r="B69" s="57" t="s">
        <v>50</v>
      </c>
      <c r="C69" s="58" t="s">
        <v>51</v>
      </c>
      <c r="D69" s="59"/>
      <c r="E69" s="60"/>
      <c r="F69" s="59"/>
      <c r="G69" s="59">
        <v>6263</v>
      </c>
      <c r="H69" s="59"/>
      <c r="I69" s="59"/>
      <c r="J69" s="59">
        <v>44820</v>
      </c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26"/>
      <c r="W69" s="26"/>
      <c r="X69" s="26"/>
      <c r="Y69" s="26"/>
      <c r="Z69" s="26"/>
    </row>
    <row r="70" spans="1:26" ht="120">
      <c r="A70" s="51">
        <v>10</v>
      </c>
      <c r="B70" s="52" t="s">
        <v>118</v>
      </c>
      <c r="C70" s="53">
        <v>0.24</v>
      </c>
      <c r="D70" s="54">
        <v>255.62</v>
      </c>
      <c r="E70" s="55" t="s">
        <v>119</v>
      </c>
      <c r="F70" s="54" t="s">
        <v>120</v>
      </c>
      <c r="G70" s="54">
        <v>61</v>
      </c>
      <c r="H70" s="54" t="s">
        <v>121</v>
      </c>
      <c r="I70" s="54" t="s">
        <v>122</v>
      </c>
      <c r="J70" s="54">
        <v>584</v>
      </c>
      <c r="K70" s="55" t="s">
        <v>123</v>
      </c>
      <c r="L70" s="55"/>
      <c r="M70" s="55"/>
      <c r="N70" s="55"/>
      <c r="O70" s="55"/>
      <c r="P70" s="55"/>
      <c r="Q70" s="55"/>
      <c r="R70" s="55"/>
      <c r="S70" s="55"/>
      <c r="T70" s="55"/>
      <c r="U70" s="55" t="s">
        <v>124</v>
      </c>
      <c r="V70" s="26"/>
      <c r="W70" s="26"/>
      <c r="X70" s="26"/>
      <c r="Y70" s="26"/>
      <c r="Z70" s="26"/>
    </row>
    <row r="71" spans="1:26" ht="24">
      <c r="A71" s="56"/>
      <c r="B71" s="57" t="s">
        <v>125</v>
      </c>
      <c r="C71" s="58" t="s">
        <v>89</v>
      </c>
      <c r="D71" s="59"/>
      <c r="E71" s="60"/>
      <c r="F71" s="59"/>
      <c r="G71" s="59">
        <v>34</v>
      </c>
      <c r="H71" s="59"/>
      <c r="I71" s="59"/>
      <c r="J71" s="59">
        <v>347</v>
      </c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26"/>
      <c r="W71" s="26"/>
      <c r="X71" s="26"/>
      <c r="Y71" s="26"/>
      <c r="Z71" s="26"/>
    </row>
    <row r="72" spans="1:26" ht="24">
      <c r="A72" s="56"/>
      <c r="B72" s="57" t="s">
        <v>126</v>
      </c>
      <c r="C72" s="58" t="s">
        <v>71</v>
      </c>
      <c r="D72" s="59"/>
      <c r="E72" s="60"/>
      <c r="F72" s="59"/>
      <c r="G72" s="59">
        <v>23</v>
      </c>
      <c r="H72" s="59"/>
      <c r="I72" s="59"/>
      <c r="J72" s="59">
        <v>223</v>
      </c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26"/>
      <c r="W72" s="26"/>
      <c r="X72" s="26"/>
      <c r="Y72" s="26"/>
      <c r="Z72" s="26"/>
    </row>
    <row r="73" spans="1:26" ht="12.75">
      <c r="A73" s="56"/>
      <c r="B73" s="57" t="s">
        <v>50</v>
      </c>
      <c r="C73" s="58" t="s">
        <v>51</v>
      </c>
      <c r="D73" s="59"/>
      <c r="E73" s="60"/>
      <c r="F73" s="59"/>
      <c r="G73" s="59">
        <v>118</v>
      </c>
      <c r="H73" s="59"/>
      <c r="I73" s="59"/>
      <c r="J73" s="59">
        <v>1154</v>
      </c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26"/>
      <c r="W73" s="26"/>
      <c r="X73" s="26"/>
      <c r="Y73" s="26"/>
      <c r="Z73" s="26"/>
    </row>
    <row r="74" spans="1:26" ht="21" customHeight="1">
      <c r="A74" s="90" t="s">
        <v>127</v>
      </c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26"/>
      <c r="W74" s="26"/>
      <c r="X74" s="26"/>
      <c r="Y74" s="26"/>
      <c r="Z74" s="26"/>
    </row>
    <row r="75" spans="1:26" ht="60">
      <c r="A75" s="51">
        <v>11</v>
      </c>
      <c r="B75" s="52" t="s">
        <v>128</v>
      </c>
      <c r="C75" s="53">
        <v>2</v>
      </c>
      <c r="D75" s="54">
        <v>1203.41</v>
      </c>
      <c r="E75" s="55" t="s">
        <v>129</v>
      </c>
      <c r="F75" s="54"/>
      <c r="G75" s="54">
        <v>2407</v>
      </c>
      <c r="H75" s="54" t="s">
        <v>130</v>
      </c>
      <c r="I75" s="54"/>
      <c r="J75" s="54">
        <v>13463</v>
      </c>
      <c r="K75" s="55" t="s">
        <v>131</v>
      </c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26"/>
      <c r="W75" s="26"/>
      <c r="X75" s="26"/>
      <c r="Y75" s="26"/>
      <c r="Z75" s="26"/>
    </row>
    <row r="76" spans="1:26" ht="48">
      <c r="A76" s="51">
        <v>12</v>
      </c>
      <c r="B76" s="52" t="s">
        <v>132</v>
      </c>
      <c r="C76" s="53">
        <v>8</v>
      </c>
      <c r="D76" s="54">
        <v>548.25</v>
      </c>
      <c r="E76" s="55" t="s">
        <v>133</v>
      </c>
      <c r="F76" s="54"/>
      <c r="G76" s="54">
        <v>4386</v>
      </c>
      <c r="H76" s="54" t="s">
        <v>134</v>
      </c>
      <c r="I76" s="54"/>
      <c r="J76" s="54">
        <v>25763</v>
      </c>
      <c r="K76" s="55" t="s">
        <v>135</v>
      </c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26"/>
      <c r="W76" s="26"/>
      <c r="X76" s="26"/>
      <c r="Y76" s="26"/>
      <c r="Z76" s="26"/>
    </row>
    <row r="77" spans="1:26" ht="48">
      <c r="A77" s="51">
        <v>13</v>
      </c>
      <c r="B77" s="52" t="s">
        <v>136</v>
      </c>
      <c r="C77" s="53">
        <v>0.8</v>
      </c>
      <c r="D77" s="54">
        <v>1596.39</v>
      </c>
      <c r="E77" s="55"/>
      <c r="F77" s="54"/>
      <c r="G77" s="54">
        <v>1277</v>
      </c>
      <c r="H77" s="54"/>
      <c r="I77" s="54"/>
      <c r="J77" s="54">
        <v>2382</v>
      </c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26"/>
      <c r="W77" s="26"/>
      <c r="X77" s="26"/>
      <c r="Y77" s="26"/>
      <c r="Z77" s="26"/>
    </row>
    <row r="78" spans="1:26" ht="36">
      <c r="A78" s="51">
        <v>14</v>
      </c>
      <c r="B78" s="52" t="s">
        <v>137</v>
      </c>
      <c r="C78" s="53">
        <v>20</v>
      </c>
      <c r="D78" s="54">
        <v>42.46</v>
      </c>
      <c r="E78" s="55"/>
      <c r="F78" s="54"/>
      <c r="G78" s="54">
        <v>849</v>
      </c>
      <c r="H78" s="54"/>
      <c r="I78" s="54"/>
      <c r="J78" s="54">
        <v>3299</v>
      </c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26"/>
      <c r="W78" s="26"/>
      <c r="X78" s="26"/>
      <c r="Y78" s="26"/>
      <c r="Z78" s="26"/>
    </row>
    <row r="79" spans="1:26" ht="84">
      <c r="A79" s="51">
        <v>15</v>
      </c>
      <c r="B79" s="52" t="s">
        <v>138</v>
      </c>
      <c r="C79" s="53">
        <v>20</v>
      </c>
      <c r="D79" s="54">
        <v>92.2</v>
      </c>
      <c r="E79" s="55"/>
      <c r="F79" s="54"/>
      <c r="G79" s="54">
        <v>1844</v>
      </c>
      <c r="H79" s="54"/>
      <c r="I79" s="54"/>
      <c r="J79" s="54">
        <v>5395</v>
      </c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26"/>
      <c r="W79" s="26"/>
      <c r="X79" s="26"/>
      <c r="Y79" s="26"/>
      <c r="Z79" s="26"/>
    </row>
    <row r="80" spans="1:26" ht="84">
      <c r="A80" s="51">
        <v>16</v>
      </c>
      <c r="B80" s="52" t="s">
        <v>139</v>
      </c>
      <c r="C80" s="53">
        <v>0.024</v>
      </c>
      <c r="D80" s="54">
        <v>6760</v>
      </c>
      <c r="E80" s="55"/>
      <c r="F80" s="54"/>
      <c r="G80" s="54">
        <v>162</v>
      </c>
      <c r="H80" s="54"/>
      <c r="I80" s="54"/>
      <c r="J80" s="54">
        <v>536</v>
      </c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26"/>
      <c r="W80" s="26"/>
      <c r="X80" s="26"/>
      <c r="Y80" s="26"/>
      <c r="Z80" s="26"/>
    </row>
    <row r="81" spans="1:26" ht="36">
      <c r="A81" s="51">
        <v>17</v>
      </c>
      <c r="B81" s="52" t="s">
        <v>140</v>
      </c>
      <c r="C81" s="53">
        <v>450</v>
      </c>
      <c r="D81" s="54">
        <v>17.75</v>
      </c>
      <c r="E81" s="55" t="s">
        <v>141</v>
      </c>
      <c r="F81" s="54"/>
      <c r="G81" s="54">
        <v>7988</v>
      </c>
      <c r="H81" s="54" t="s">
        <v>142</v>
      </c>
      <c r="I81" s="54"/>
      <c r="J81" s="54">
        <v>24444</v>
      </c>
      <c r="K81" s="55" t="s">
        <v>143</v>
      </c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26"/>
      <c r="W81" s="26"/>
      <c r="X81" s="26"/>
      <c r="Y81" s="26"/>
      <c r="Z81" s="26"/>
    </row>
    <row r="82" spans="1:26" ht="36">
      <c r="A82" s="51">
        <v>18</v>
      </c>
      <c r="B82" s="52" t="s">
        <v>144</v>
      </c>
      <c r="C82" s="53">
        <v>1</v>
      </c>
      <c r="D82" s="54">
        <v>14.95</v>
      </c>
      <c r="E82" s="55" t="s">
        <v>145</v>
      </c>
      <c r="F82" s="54"/>
      <c r="G82" s="54">
        <v>15</v>
      </c>
      <c r="H82" s="54" t="s">
        <v>146</v>
      </c>
      <c r="I82" s="54"/>
      <c r="J82" s="54">
        <v>9800</v>
      </c>
      <c r="K82" s="55" t="s">
        <v>147</v>
      </c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26"/>
      <c r="W82" s="26"/>
      <c r="X82" s="26"/>
      <c r="Y82" s="26"/>
      <c r="Z82" s="26"/>
    </row>
    <row r="83" spans="1:26" ht="21" customHeight="1">
      <c r="A83" s="90" t="s">
        <v>148</v>
      </c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26"/>
      <c r="W83" s="26"/>
      <c r="X83" s="26"/>
      <c r="Y83" s="26"/>
      <c r="Z83" s="26"/>
    </row>
    <row r="84" spans="1:26" ht="96">
      <c r="A84" s="51">
        <v>19</v>
      </c>
      <c r="B84" s="52" t="s">
        <v>149</v>
      </c>
      <c r="C84" s="53">
        <v>1</v>
      </c>
      <c r="D84" s="54">
        <v>104.05</v>
      </c>
      <c r="E84" s="55"/>
      <c r="F84" s="54">
        <v>104.05</v>
      </c>
      <c r="G84" s="54">
        <v>104</v>
      </c>
      <c r="H84" s="54"/>
      <c r="I84" s="54">
        <v>104</v>
      </c>
      <c r="J84" s="54">
        <v>630</v>
      </c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>
        <v>630</v>
      </c>
      <c r="V84" s="26"/>
      <c r="W84" s="26"/>
      <c r="X84" s="26"/>
      <c r="Y84" s="26"/>
      <c r="Z84" s="26"/>
    </row>
    <row r="85" spans="1:26" ht="12.75">
      <c r="A85" s="56"/>
      <c r="B85" s="57" t="s">
        <v>150</v>
      </c>
      <c r="C85" s="58" t="s">
        <v>151</v>
      </c>
      <c r="D85" s="59"/>
      <c r="E85" s="60"/>
      <c r="F85" s="59"/>
      <c r="G85" s="59"/>
      <c r="H85" s="59"/>
      <c r="I85" s="59"/>
      <c r="J85" s="59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26"/>
      <c r="W85" s="26"/>
      <c r="X85" s="26"/>
      <c r="Y85" s="26"/>
      <c r="Z85" s="26"/>
    </row>
    <row r="86" spans="1:26" ht="12.75">
      <c r="A86" s="56"/>
      <c r="B86" s="57" t="s">
        <v>152</v>
      </c>
      <c r="C86" s="58" t="s">
        <v>153</v>
      </c>
      <c r="D86" s="59"/>
      <c r="E86" s="60"/>
      <c r="F86" s="59"/>
      <c r="G86" s="59"/>
      <c r="H86" s="59"/>
      <c r="I86" s="59"/>
      <c r="J86" s="59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26"/>
      <c r="W86" s="26"/>
      <c r="X86" s="26"/>
      <c r="Y86" s="26"/>
      <c r="Z86" s="26"/>
    </row>
    <row r="87" spans="1:26" ht="12.75">
      <c r="A87" s="56"/>
      <c r="B87" s="57" t="s">
        <v>50</v>
      </c>
      <c r="C87" s="58" t="s">
        <v>51</v>
      </c>
      <c r="D87" s="59"/>
      <c r="E87" s="60"/>
      <c r="F87" s="59"/>
      <c r="G87" s="59">
        <v>104</v>
      </c>
      <c r="H87" s="59"/>
      <c r="I87" s="59"/>
      <c r="J87" s="59">
        <v>630</v>
      </c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26"/>
      <c r="W87" s="26"/>
      <c r="X87" s="26"/>
      <c r="Y87" s="26"/>
      <c r="Z87" s="26"/>
    </row>
    <row r="88" spans="1:26" ht="21" customHeight="1">
      <c r="A88" s="90" t="s">
        <v>154</v>
      </c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26"/>
      <c r="W88" s="26"/>
      <c r="X88" s="26"/>
      <c r="Y88" s="26"/>
      <c r="Z88" s="26"/>
    </row>
    <row r="89" spans="1:26" ht="60">
      <c r="A89" s="51">
        <v>20</v>
      </c>
      <c r="B89" s="52" t="s">
        <v>155</v>
      </c>
      <c r="C89" s="53">
        <v>1</v>
      </c>
      <c r="D89" s="54">
        <v>329.37</v>
      </c>
      <c r="E89" s="55">
        <v>329.37</v>
      </c>
      <c r="F89" s="54"/>
      <c r="G89" s="54">
        <v>329</v>
      </c>
      <c r="H89" s="54">
        <v>329</v>
      </c>
      <c r="I89" s="54"/>
      <c r="J89" s="54">
        <v>3949</v>
      </c>
      <c r="K89" s="55">
        <v>3949</v>
      </c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26"/>
      <c r="W89" s="26"/>
      <c r="X89" s="26"/>
      <c r="Y89" s="26"/>
      <c r="Z89" s="26"/>
    </row>
    <row r="90" spans="1:26" ht="24">
      <c r="A90" s="56"/>
      <c r="B90" s="57" t="s">
        <v>156</v>
      </c>
      <c r="C90" s="58" t="s">
        <v>157</v>
      </c>
      <c r="D90" s="59"/>
      <c r="E90" s="60"/>
      <c r="F90" s="59"/>
      <c r="G90" s="59">
        <v>214</v>
      </c>
      <c r="H90" s="59"/>
      <c r="I90" s="59"/>
      <c r="J90" s="59">
        <v>2172</v>
      </c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26"/>
      <c r="W90" s="26"/>
      <c r="X90" s="26"/>
      <c r="Y90" s="26"/>
      <c r="Z90" s="26"/>
    </row>
    <row r="91" spans="1:26" ht="24">
      <c r="A91" s="56"/>
      <c r="B91" s="57" t="s">
        <v>158</v>
      </c>
      <c r="C91" s="58" t="s">
        <v>159</v>
      </c>
      <c r="D91" s="59"/>
      <c r="E91" s="60"/>
      <c r="F91" s="59"/>
      <c r="G91" s="59">
        <v>132</v>
      </c>
      <c r="H91" s="59"/>
      <c r="I91" s="59"/>
      <c r="J91" s="59">
        <v>1264</v>
      </c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26"/>
      <c r="W91" s="26"/>
      <c r="X91" s="26"/>
      <c r="Y91" s="26"/>
      <c r="Z91" s="26"/>
    </row>
    <row r="92" spans="1:26" ht="12.75">
      <c r="A92" s="56"/>
      <c r="B92" s="57" t="s">
        <v>50</v>
      </c>
      <c r="C92" s="58" t="s">
        <v>51</v>
      </c>
      <c r="D92" s="59"/>
      <c r="E92" s="60"/>
      <c r="F92" s="59"/>
      <c r="G92" s="59">
        <v>675</v>
      </c>
      <c r="H92" s="59"/>
      <c r="I92" s="59"/>
      <c r="J92" s="59">
        <v>7385</v>
      </c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26"/>
      <c r="W92" s="26"/>
      <c r="X92" s="26"/>
      <c r="Y92" s="26"/>
      <c r="Z92" s="26"/>
    </row>
    <row r="93" spans="1:26" ht="36">
      <c r="A93" s="85" t="s">
        <v>160</v>
      </c>
      <c r="B93" s="85"/>
      <c r="C93" s="85"/>
      <c r="D93" s="85"/>
      <c r="E93" s="85"/>
      <c r="F93" s="85"/>
      <c r="G93" s="61">
        <v>27441</v>
      </c>
      <c r="H93" s="61" t="s">
        <v>161</v>
      </c>
      <c r="I93" s="61" t="s">
        <v>162</v>
      </c>
      <c r="J93" s="61">
        <v>145990</v>
      </c>
      <c r="K93" s="61" t="s">
        <v>163</v>
      </c>
      <c r="L93" s="61"/>
      <c r="M93" s="61"/>
      <c r="N93" s="61"/>
      <c r="O93" s="61"/>
      <c r="P93" s="61"/>
      <c r="Q93" s="61"/>
      <c r="R93" s="61"/>
      <c r="S93" s="61"/>
      <c r="T93" s="61"/>
      <c r="U93" s="61" t="s">
        <v>164</v>
      </c>
      <c r="V93" s="26"/>
      <c r="W93" s="26"/>
      <c r="X93" s="26"/>
      <c r="Y93" s="26"/>
      <c r="Z93" s="26"/>
    </row>
    <row r="94" spans="1:26" ht="12.75">
      <c r="A94" s="85" t="s">
        <v>165</v>
      </c>
      <c r="B94" s="85"/>
      <c r="C94" s="85"/>
      <c r="D94" s="85"/>
      <c r="E94" s="85"/>
      <c r="F94" s="85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26"/>
      <c r="W94" s="26"/>
      <c r="X94" s="26"/>
      <c r="Y94" s="26"/>
      <c r="Z94" s="26"/>
    </row>
    <row r="95" spans="1:26" ht="12.75">
      <c r="A95" s="85" t="s">
        <v>166</v>
      </c>
      <c r="B95" s="85"/>
      <c r="C95" s="85"/>
      <c r="D95" s="85"/>
      <c r="E95" s="85"/>
      <c r="F95" s="85"/>
      <c r="G95" s="61">
        <v>2767</v>
      </c>
      <c r="H95" s="61"/>
      <c r="I95" s="61"/>
      <c r="J95" s="61">
        <v>33231</v>
      </c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26"/>
      <c r="W95" s="26"/>
      <c r="X95" s="26"/>
      <c r="Y95" s="26"/>
      <c r="Z95" s="26"/>
    </row>
    <row r="96" spans="1:26" ht="12.75">
      <c r="A96" s="85" t="s">
        <v>167</v>
      </c>
      <c r="B96" s="85"/>
      <c r="C96" s="85"/>
      <c r="D96" s="85"/>
      <c r="E96" s="85"/>
      <c r="F96" s="85"/>
      <c r="G96" s="61">
        <v>18573</v>
      </c>
      <c r="H96" s="61"/>
      <c r="I96" s="61"/>
      <c r="J96" s="61">
        <v>91654</v>
      </c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26"/>
      <c r="W96" s="26"/>
      <c r="X96" s="26"/>
      <c r="Y96" s="26"/>
      <c r="Z96" s="26"/>
    </row>
    <row r="97" spans="1:26" ht="12.75">
      <c r="A97" s="85" t="s">
        <v>168</v>
      </c>
      <c r="B97" s="85"/>
      <c r="C97" s="85"/>
      <c r="D97" s="85"/>
      <c r="E97" s="85"/>
      <c r="F97" s="85"/>
      <c r="G97" s="61">
        <v>2224</v>
      </c>
      <c r="H97" s="61"/>
      <c r="I97" s="61"/>
      <c r="J97" s="61">
        <v>12556</v>
      </c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26"/>
      <c r="W97" s="26"/>
      <c r="X97" s="26"/>
      <c r="Y97" s="26"/>
      <c r="Z97" s="26"/>
    </row>
    <row r="98" spans="1:26" ht="12.75">
      <c r="A98" s="86" t="s">
        <v>169</v>
      </c>
      <c r="B98" s="86"/>
      <c r="C98" s="86"/>
      <c r="D98" s="86"/>
      <c r="E98" s="86"/>
      <c r="F98" s="86"/>
      <c r="G98" s="61">
        <v>2605</v>
      </c>
      <c r="H98" s="61"/>
      <c r="I98" s="61"/>
      <c r="J98" s="61">
        <v>26541</v>
      </c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26"/>
      <c r="W98" s="26"/>
      <c r="X98" s="26"/>
      <c r="Y98" s="26"/>
      <c r="Z98" s="26"/>
    </row>
    <row r="99" spans="1:26" ht="12.75">
      <c r="A99" s="86" t="s">
        <v>170</v>
      </c>
      <c r="B99" s="86"/>
      <c r="C99" s="86"/>
      <c r="D99" s="86"/>
      <c r="E99" s="86"/>
      <c r="F99" s="86"/>
      <c r="G99" s="61">
        <v>1654</v>
      </c>
      <c r="H99" s="61"/>
      <c r="I99" s="61"/>
      <c r="J99" s="61">
        <v>15888</v>
      </c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26"/>
      <c r="W99" s="26"/>
      <c r="X99" s="26"/>
      <c r="Y99" s="26"/>
      <c r="Z99" s="26"/>
    </row>
    <row r="100" spans="1:26" ht="12.75">
      <c r="A100" s="86" t="s">
        <v>171</v>
      </c>
      <c r="B100" s="86"/>
      <c r="C100" s="86"/>
      <c r="D100" s="86"/>
      <c r="E100" s="86"/>
      <c r="F100" s="86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26"/>
      <c r="W100" s="26"/>
      <c r="X100" s="26"/>
      <c r="Y100" s="26"/>
      <c r="Z100" s="26"/>
    </row>
    <row r="101" spans="1:26" ht="12.75">
      <c r="A101" s="85" t="s">
        <v>172</v>
      </c>
      <c r="B101" s="85"/>
      <c r="C101" s="85"/>
      <c r="D101" s="85"/>
      <c r="E101" s="85"/>
      <c r="F101" s="85"/>
      <c r="G101" s="61">
        <v>7817</v>
      </c>
      <c r="H101" s="61"/>
      <c r="I101" s="61"/>
      <c r="J101" s="61">
        <v>57471</v>
      </c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26"/>
      <c r="W101" s="26"/>
      <c r="X101" s="26"/>
      <c r="Y101" s="26"/>
      <c r="Z101" s="26"/>
    </row>
    <row r="102" spans="1:26" ht="12.75">
      <c r="A102" s="85" t="s">
        <v>173</v>
      </c>
      <c r="B102" s="85"/>
      <c r="C102" s="85"/>
      <c r="D102" s="85"/>
      <c r="E102" s="85"/>
      <c r="F102" s="85"/>
      <c r="G102" s="61">
        <v>19076</v>
      </c>
      <c r="H102" s="61"/>
      <c r="I102" s="61"/>
      <c r="J102" s="61">
        <v>111951</v>
      </c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26"/>
      <c r="W102" s="26"/>
      <c r="X102" s="26"/>
      <c r="Y102" s="26"/>
      <c r="Z102" s="26"/>
    </row>
    <row r="103" spans="1:26" ht="12.75">
      <c r="A103" s="85" t="s">
        <v>174</v>
      </c>
      <c r="B103" s="85"/>
      <c r="C103" s="85"/>
      <c r="D103" s="85"/>
      <c r="E103" s="85"/>
      <c r="F103" s="85"/>
      <c r="G103" s="61">
        <v>4132</v>
      </c>
      <c r="H103" s="61"/>
      <c r="I103" s="61"/>
      <c r="J103" s="61">
        <v>11612</v>
      </c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26"/>
      <c r="W103" s="26"/>
      <c r="X103" s="26"/>
      <c r="Y103" s="26"/>
      <c r="Z103" s="26"/>
    </row>
    <row r="104" spans="1:26" ht="12.75">
      <c r="A104" s="85" t="s">
        <v>175</v>
      </c>
      <c r="B104" s="85"/>
      <c r="C104" s="85"/>
      <c r="D104" s="85"/>
      <c r="E104" s="85"/>
      <c r="F104" s="85"/>
      <c r="G104" s="61">
        <v>675</v>
      </c>
      <c r="H104" s="61"/>
      <c r="I104" s="61"/>
      <c r="J104" s="61">
        <v>7385</v>
      </c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26"/>
      <c r="W104" s="26"/>
      <c r="X104" s="26"/>
      <c r="Y104" s="26"/>
      <c r="Z104" s="26"/>
    </row>
    <row r="105" spans="1:26" ht="12.75">
      <c r="A105" s="85" t="s">
        <v>176</v>
      </c>
      <c r="B105" s="85"/>
      <c r="C105" s="85"/>
      <c r="D105" s="85"/>
      <c r="E105" s="85"/>
      <c r="F105" s="85"/>
      <c r="G105" s="61">
        <v>31700</v>
      </c>
      <c r="H105" s="61"/>
      <c r="I105" s="61"/>
      <c r="J105" s="61">
        <v>188419</v>
      </c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26"/>
      <c r="W105" s="26"/>
      <c r="X105" s="26"/>
      <c r="Y105" s="26"/>
      <c r="Z105" s="26"/>
    </row>
    <row r="106" spans="1:26" ht="12.75">
      <c r="A106" s="85" t="s">
        <v>177</v>
      </c>
      <c r="B106" s="85"/>
      <c r="C106" s="85"/>
      <c r="D106" s="85"/>
      <c r="E106" s="85"/>
      <c r="F106" s="85"/>
      <c r="G106" s="61">
        <v>5706</v>
      </c>
      <c r="H106" s="61"/>
      <c r="I106" s="61"/>
      <c r="J106" s="79">
        <v>33915.42</v>
      </c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26"/>
      <c r="W106" s="26"/>
      <c r="X106" s="26"/>
      <c r="Y106" s="26"/>
      <c r="Z106" s="26"/>
    </row>
    <row r="107" spans="1:26" ht="12.75">
      <c r="A107" s="86" t="s">
        <v>450</v>
      </c>
      <c r="B107" s="86"/>
      <c r="C107" s="86"/>
      <c r="D107" s="86"/>
      <c r="E107" s="86"/>
      <c r="F107" s="86"/>
      <c r="G107" s="61">
        <v>37406</v>
      </c>
      <c r="H107" s="61"/>
      <c r="I107" s="61"/>
      <c r="J107" s="83">
        <v>222334.42</v>
      </c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26"/>
      <c r="W107" s="26"/>
      <c r="X107" s="26"/>
      <c r="Y107" s="26"/>
      <c r="Z107" s="26"/>
    </row>
    <row r="108" spans="1:26" ht="12.7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6"/>
      <c r="W108" s="26"/>
      <c r="X108" s="26"/>
      <c r="Y108" s="26"/>
      <c r="Z108" s="26"/>
    </row>
    <row r="109" spans="1:26" ht="12.75">
      <c r="A109" s="28"/>
      <c r="B109" s="29" t="s">
        <v>39</v>
      </c>
      <c r="C109" s="30"/>
      <c r="D109" s="28"/>
      <c r="E109" s="28"/>
      <c r="F109" s="30"/>
      <c r="G109" s="31">
        <f>IF(ISBLANK(X23),"",ROUND(Y23/X23,2)*100)</f>
        <v>94</v>
      </c>
      <c r="H109" s="2"/>
      <c r="I109" s="2"/>
      <c r="J109" s="31">
        <f>IF(ISBLANK(X24),"",ROUND(Y24/X24,2)*100)</f>
        <v>80</v>
      </c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26"/>
      <c r="W109" s="26"/>
      <c r="X109" s="26"/>
      <c r="Y109" s="26"/>
      <c r="Z109" s="26"/>
    </row>
    <row r="110" spans="1:26" ht="12.75">
      <c r="A110" s="28"/>
      <c r="B110" s="29" t="s">
        <v>40</v>
      </c>
      <c r="C110" s="30"/>
      <c r="D110" s="28"/>
      <c r="E110" s="28"/>
      <c r="F110" s="30"/>
      <c r="G110" s="20">
        <f>IF(ISBLANK(X23),"",ROUND(Z23/X23,2)*100)</f>
        <v>60</v>
      </c>
      <c r="H110" s="4"/>
      <c r="I110" s="4"/>
      <c r="J110" s="20">
        <f>IF(ISBLANK(X24),"",ROUND(Z24/X24,2)*100)</f>
        <v>48</v>
      </c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13"/>
      <c r="Y110" s="14"/>
      <c r="Z110" s="30"/>
    </row>
    <row r="111" spans="1:26" ht="12.75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30"/>
      <c r="W111" s="30"/>
      <c r="X111" s="30"/>
      <c r="Y111" s="30"/>
      <c r="Z111" s="30"/>
    </row>
    <row r="112" spans="1:26" ht="12.75">
      <c r="A112" s="32" t="s">
        <v>18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>
      <c r="A113" s="3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>
      <c r="A114" s="32" t="s">
        <v>19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>
      <c r="A115" s="21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4"/>
      <c r="W115" s="4"/>
      <c r="X115" s="4"/>
      <c r="Y115" s="4"/>
      <c r="Z115" s="4"/>
    </row>
    <row r="116" spans="22:26" ht="12.75">
      <c r="V116" s="33"/>
      <c r="W116" s="33"/>
      <c r="X116" s="33"/>
      <c r="Y116" s="33"/>
      <c r="Z116" s="33"/>
    </row>
    <row r="117" ht="12.75"/>
    <row r="118" ht="12.75"/>
    <row r="119" ht="12.75"/>
    <row r="120" ht="12.75"/>
  </sheetData>
  <sheetProtection/>
  <mergeCells count="53">
    <mergeCell ref="I1:U1"/>
    <mergeCell ref="I3:U3"/>
    <mergeCell ref="A6:B6"/>
    <mergeCell ref="G23:H23"/>
    <mergeCell ref="J23:K23"/>
    <mergeCell ref="J21:K21"/>
    <mergeCell ref="J22:K22"/>
    <mergeCell ref="J24:K24"/>
    <mergeCell ref="J30:J31"/>
    <mergeCell ref="G29:I29"/>
    <mergeCell ref="J29:U29"/>
    <mergeCell ref="G30:G31"/>
    <mergeCell ref="G24:H24"/>
    <mergeCell ref="J19:U19"/>
    <mergeCell ref="J20:K20"/>
    <mergeCell ref="G21:H21"/>
    <mergeCell ref="G22:H22"/>
    <mergeCell ref="G19:I19"/>
    <mergeCell ref="G20:H20"/>
    <mergeCell ref="A33:U33"/>
    <mergeCell ref="A74:U74"/>
    <mergeCell ref="A83:U83"/>
    <mergeCell ref="A88:U88"/>
    <mergeCell ref="A29:A31"/>
    <mergeCell ref="B29:B31"/>
    <mergeCell ref="C29:C31"/>
    <mergeCell ref="D29:F29"/>
    <mergeCell ref="D30:D31"/>
    <mergeCell ref="A104:F104"/>
    <mergeCell ref="A97:F97"/>
    <mergeCell ref="A98:F98"/>
    <mergeCell ref="A99:F99"/>
    <mergeCell ref="A100:F100"/>
    <mergeCell ref="A93:F93"/>
    <mergeCell ref="A94:F94"/>
    <mergeCell ref="A95:F95"/>
    <mergeCell ref="A96:F96"/>
    <mergeCell ref="A105:F105"/>
    <mergeCell ref="A106:F106"/>
    <mergeCell ref="A107:F107"/>
    <mergeCell ref="A14:U14"/>
    <mergeCell ref="A15:U15"/>
    <mergeCell ref="A16:U16"/>
    <mergeCell ref="A17:U17"/>
    <mergeCell ref="A101:F101"/>
    <mergeCell ref="A102:F102"/>
    <mergeCell ref="A103:F103"/>
    <mergeCell ref="I9:U9"/>
    <mergeCell ref="I10:U10"/>
    <mergeCell ref="I2:U2"/>
    <mergeCell ref="I6:U6"/>
    <mergeCell ref="I7:U7"/>
    <mergeCell ref="I8:U8"/>
  </mergeCells>
  <printOptions/>
  <pageMargins left="0.7874015748031497" right="0.3937007874015748" top="0.3937007874015748" bottom="0.3937007874015748" header="0.2362204724409449" footer="0.2362204724409449"/>
  <pageSetup fitToHeight="30000" horizontalDpi="600" verticalDpi="600" orientation="landscape" paperSize="9" scale="85" r:id="rId3"/>
  <headerFooter alignWithMargins="0">
    <oddHeader>&amp;LГРАНД-Смета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W105"/>
  <sheetViews>
    <sheetView showGridLines="0" zoomScalePageLayoutView="0" workbookViewId="0" topLeftCell="A94">
      <selection activeCell="A5" sqref="A5"/>
    </sheetView>
  </sheetViews>
  <sheetFormatPr defaultColWidth="9.00390625" defaultRowHeight="12.75"/>
  <cols>
    <col min="1" max="1" width="6.00390625" style="1" customWidth="1"/>
    <col min="2" max="2" width="16.00390625" style="1" customWidth="1"/>
    <col min="3" max="3" width="33.625" style="1" customWidth="1"/>
    <col min="4" max="6" width="11.625" style="1" customWidth="1"/>
    <col min="7" max="7" width="12.75390625" style="1" customWidth="1"/>
    <col min="8" max="10" width="11.625" style="1" customWidth="1"/>
    <col min="11" max="11" width="12.75390625" style="1" customWidth="1"/>
    <col min="12" max="12" width="12.75390625" style="1" hidden="1" customWidth="1"/>
    <col min="13" max="13" width="11.25390625" style="1" customWidth="1"/>
    <col min="14" max="14" width="15.25390625" style="1" customWidth="1"/>
    <col min="15" max="18" width="9.125" style="1" hidden="1" customWidth="1"/>
    <col min="19" max="16384" width="9.125" style="1" customWidth="1"/>
  </cols>
  <sheetData>
    <row r="1" spans="1:23" s="5" customFormat="1" ht="15">
      <c r="A1" s="87" t="s">
        <v>38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7"/>
      <c r="P1" s="7"/>
      <c r="Q1" s="7"/>
      <c r="R1" s="7"/>
      <c r="S1" s="7"/>
      <c r="T1" s="7"/>
      <c r="U1" s="7"/>
      <c r="V1" s="7"/>
      <c r="W1" s="7"/>
    </row>
    <row r="2" spans="1:23" s="5" customFormat="1" ht="12">
      <c r="A2" s="88" t="s">
        <v>34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"/>
      <c r="P2" s="8"/>
      <c r="Q2" s="8"/>
      <c r="R2" s="8"/>
      <c r="S2" s="8"/>
      <c r="T2" s="8"/>
      <c r="U2" s="8"/>
      <c r="V2" s="8"/>
      <c r="W2" s="8"/>
    </row>
    <row r="3" spans="1:23" s="5" customFormat="1" ht="12">
      <c r="A3" s="88" t="s">
        <v>442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"/>
      <c r="P3" s="8"/>
      <c r="Q3" s="8"/>
      <c r="R3" s="8"/>
      <c r="S3" s="8"/>
      <c r="T3" s="8"/>
      <c r="U3" s="8"/>
      <c r="V3" s="8"/>
      <c r="W3" s="8"/>
    </row>
    <row r="4" spans="1:23" s="5" customFormat="1" ht="12">
      <c r="A4" s="89" t="s">
        <v>443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6"/>
      <c r="P4" s="6"/>
      <c r="Q4" s="6"/>
      <c r="R4" s="6"/>
      <c r="S4" s="6"/>
      <c r="T4" s="6"/>
      <c r="U4" s="6"/>
      <c r="V4" s="6"/>
      <c r="W4" s="6"/>
    </row>
    <row r="5" s="5" customFormat="1" ht="12.75">
      <c r="L5" s="34"/>
    </row>
    <row r="6" spans="7:23" s="5" customFormat="1" ht="12.75" customHeight="1">
      <c r="G6" s="116" t="s">
        <v>20</v>
      </c>
      <c r="H6" s="117"/>
      <c r="I6" s="117"/>
      <c r="J6" s="116" t="s">
        <v>21</v>
      </c>
      <c r="K6" s="117"/>
      <c r="L6" s="117"/>
      <c r="M6" s="118"/>
      <c r="N6" s="35"/>
      <c r="O6" s="35"/>
      <c r="P6" s="35"/>
      <c r="Q6" s="35"/>
      <c r="R6" s="35"/>
      <c r="S6" s="35"/>
      <c r="T6" s="35"/>
      <c r="U6" s="35"/>
      <c r="V6" s="35"/>
      <c r="W6" s="35"/>
    </row>
    <row r="7" spans="4:23" s="5" customFormat="1" ht="12.75">
      <c r="D7" s="3" t="s">
        <v>3</v>
      </c>
      <c r="G7" s="100">
        <f>37406/1000</f>
        <v>37.406</v>
      </c>
      <c r="H7" s="101"/>
      <c r="I7" s="36" t="s">
        <v>4</v>
      </c>
      <c r="J7" s="98">
        <f>222334.42/1000</f>
        <v>222.33442000000002</v>
      </c>
      <c r="K7" s="99"/>
      <c r="L7" s="37"/>
      <c r="M7" s="9" t="s">
        <v>4</v>
      </c>
      <c r="N7" s="38"/>
      <c r="O7" s="38"/>
      <c r="P7" s="38"/>
      <c r="Q7" s="38"/>
      <c r="R7" s="38"/>
      <c r="S7" s="38"/>
      <c r="T7" s="38"/>
      <c r="U7" s="38"/>
      <c r="V7" s="38"/>
      <c r="W7" s="39"/>
    </row>
    <row r="8" spans="4:20" s="5" customFormat="1" ht="12.75">
      <c r="D8" s="11" t="s">
        <v>36</v>
      </c>
      <c r="F8" s="12"/>
      <c r="G8" s="100">
        <f>4132/1000</f>
        <v>4.132</v>
      </c>
      <c r="H8" s="101"/>
      <c r="I8" s="9" t="s">
        <v>4</v>
      </c>
      <c r="J8" s="98">
        <f>11612/1000</f>
        <v>11.612</v>
      </c>
      <c r="K8" s="99"/>
      <c r="L8" s="37"/>
      <c r="M8" s="9" t="s">
        <v>4</v>
      </c>
      <c r="N8" s="38"/>
      <c r="O8" s="49"/>
      <c r="P8" s="49"/>
      <c r="Q8" s="49"/>
      <c r="R8" s="49"/>
      <c r="S8" s="38"/>
      <c r="T8" s="38"/>
    </row>
    <row r="9" spans="4:20" s="5" customFormat="1" ht="12.75">
      <c r="D9" s="11" t="s">
        <v>37</v>
      </c>
      <c r="F9" s="12"/>
      <c r="G9" s="100">
        <f>19076/1000</f>
        <v>19.076</v>
      </c>
      <c r="H9" s="101"/>
      <c r="I9" s="9" t="s">
        <v>4</v>
      </c>
      <c r="J9" s="98">
        <f>111951/1000</f>
        <v>111.951</v>
      </c>
      <c r="K9" s="99"/>
      <c r="L9" s="37"/>
      <c r="M9" s="9" t="s">
        <v>4</v>
      </c>
      <c r="N9" s="38"/>
      <c r="O9" s="50"/>
      <c r="P9" s="50"/>
      <c r="Q9" s="50"/>
      <c r="R9" s="50"/>
      <c r="S9" s="38"/>
      <c r="T9" s="38"/>
    </row>
    <row r="10" spans="4:23" s="5" customFormat="1" ht="12.75">
      <c r="D10" s="3" t="s">
        <v>5</v>
      </c>
      <c r="G10" s="100">
        <f>(O10+O11)/1000</f>
        <v>0.22539</v>
      </c>
      <c r="H10" s="101"/>
      <c r="I10" s="36" t="s">
        <v>6</v>
      </c>
      <c r="J10" s="98">
        <f>(P10+P11)/1000</f>
        <v>0.22539</v>
      </c>
      <c r="K10" s="99"/>
      <c r="L10" s="13">
        <v>2512</v>
      </c>
      <c r="M10" s="9" t="s">
        <v>6</v>
      </c>
      <c r="N10" s="38"/>
      <c r="O10" s="13">
        <v>208.08</v>
      </c>
      <c r="P10" s="14">
        <v>208.08</v>
      </c>
      <c r="Q10" s="38"/>
      <c r="R10" s="38"/>
      <c r="S10" s="38"/>
      <c r="T10" s="38"/>
      <c r="U10" s="38"/>
      <c r="V10" s="38"/>
      <c r="W10" s="39"/>
    </row>
    <row r="11" spans="4:23" s="5" customFormat="1" ht="12.75">
      <c r="D11" s="3" t="s">
        <v>7</v>
      </c>
      <c r="G11" s="100">
        <f>2767/1000</f>
        <v>2.767</v>
      </c>
      <c r="H11" s="101"/>
      <c r="I11" s="36" t="s">
        <v>4</v>
      </c>
      <c r="J11" s="98">
        <f>33231/1000</f>
        <v>33.231</v>
      </c>
      <c r="K11" s="99"/>
      <c r="L11" s="14">
        <v>30168</v>
      </c>
      <c r="M11" s="9" t="s">
        <v>4</v>
      </c>
      <c r="N11" s="38"/>
      <c r="O11" s="13">
        <v>17.31</v>
      </c>
      <c r="P11" s="14">
        <v>17.31</v>
      </c>
      <c r="Q11" s="13">
        <v>2512</v>
      </c>
      <c r="R11" s="14">
        <v>30168</v>
      </c>
      <c r="S11" s="38"/>
      <c r="T11" s="38"/>
      <c r="U11" s="38"/>
      <c r="V11" s="38"/>
      <c r="W11" s="39"/>
    </row>
    <row r="12" spans="6:23" s="5" customFormat="1" ht="12.75">
      <c r="F12" s="4"/>
      <c r="G12" s="15"/>
      <c r="H12" s="15"/>
      <c r="I12" s="16"/>
      <c r="J12" s="17"/>
      <c r="K12" s="40"/>
      <c r="L12" s="13">
        <v>255</v>
      </c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1"/>
    </row>
    <row r="13" spans="2:23" s="5" customFormat="1" ht="12.75">
      <c r="B13" s="4"/>
      <c r="C13" s="4"/>
      <c r="D13" s="4"/>
      <c r="F13" s="12"/>
      <c r="G13" s="18"/>
      <c r="H13" s="18"/>
      <c r="I13" s="19"/>
      <c r="J13" s="20"/>
      <c r="K13" s="20"/>
      <c r="L13" s="14">
        <v>3063</v>
      </c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19"/>
    </row>
    <row r="14" s="5" customFormat="1" ht="12">
      <c r="A14" s="3" t="str">
        <f>"Составлена в базисных ценах на 01.2000 г. и на 1 квартал 2017г."</f>
        <v>Составлена в базисных ценах на 01.2000 г. и на 1 квартал 2017г.</v>
      </c>
    </row>
    <row r="15" spans="1:12" s="5" customFormat="1" ht="13.5" thickBot="1">
      <c r="A15" s="21"/>
      <c r="L15" s="34"/>
    </row>
    <row r="16" spans="1:14" s="23" customFormat="1" ht="23.25" customHeight="1" thickBot="1">
      <c r="A16" s="107" t="s">
        <v>8</v>
      </c>
      <c r="B16" s="107" t="s">
        <v>0</v>
      </c>
      <c r="C16" s="107" t="s">
        <v>22</v>
      </c>
      <c r="D16" s="42" t="s">
        <v>23</v>
      </c>
      <c r="E16" s="107" t="s">
        <v>24</v>
      </c>
      <c r="F16" s="111" t="s">
        <v>25</v>
      </c>
      <c r="G16" s="112"/>
      <c r="H16" s="111" t="s">
        <v>26</v>
      </c>
      <c r="I16" s="115"/>
      <c r="J16" s="115"/>
      <c r="K16" s="112"/>
      <c r="L16" s="43"/>
      <c r="M16" s="107" t="s">
        <v>27</v>
      </c>
      <c r="N16" s="107" t="s">
        <v>28</v>
      </c>
    </row>
    <row r="17" spans="1:14" s="23" customFormat="1" ht="19.5" customHeight="1" thickBot="1">
      <c r="A17" s="108"/>
      <c r="B17" s="108"/>
      <c r="C17" s="108"/>
      <c r="D17" s="107" t="s">
        <v>33</v>
      </c>
      <c r="E17" s="108"/>
      <c r="F17" s="113"/>
      <c r="G17" s="114"/>
      <c r="H17" s="109" t="s">
        <v>29</v>
      </c>
      <c r="I17" s="110"/>
      <c r="J17" s="109" t="s">
        <v>30</v>
      </c>
      <c r="K17" s="110"/>
      <c r="L17" s="44"/>
      <c r="M17" s="108"/>
      <c r="N17" s="108"/>
    </row>
    <row r="18" spans="1:14" s="23" customFormat="1" ht="19.5" customHeight="1">
      <c r="A18" s="108"/>
      <c r="B18" s="108"/>
      <c r="C18" s="108"/>
      <c r="D18" s="108"/>
      <c r="E18" s="108"/>
      <c r="F18" s="62" t="s">
        <v>31</v>
      </c>
      <c r="G18" s="62" t="s">
        <v>32</v>
      </c>
      <c r="H18" s="62" t="s">
        <v>31</v>
      </c>
      <c r="I18" s="62" t="s">
        <v>32</v>
      </c>
      <c r="J18" s="62" t="s">
        <v>31</v>
      </c>
      <c r="K18" s="62" t="s">
        <v>32</v>
      </c>
      <c r="L18" s="44"/>
      <c r="M18" s="108"/>
      <c r="N18" s="108"/>
    </row>
    <row r="19" spans="1:14" ht="12.75">
      <c r="A19" s="63">
        <v>1</v>
      </c>
      <c r="B19" s="63">
        <v>2</v>
      </c>
      <c r="C19" s="63">
        <v>3</v>
      </c>
      <c r="D19" s="63">
        <v>4</v>
      </c>
      <c r="E19" s="63">
        <v>5</v>
      </c>
      <c r="F19" s="63">
        <v>6</v>
      </c>
      <c r="G19" s="63">
        <v>7</v>
      </c>
      <c r="H19" s="63">
        <v>8</v>
      </c>
      <c r="I19" s="63">
        <v>9</v>
      </c>
      <c r="J19" s="63">
        <v>10</v>
      </c>
      <c r="K19" s="63">
        <v>11</v>
      </c>
      <c r="L19" s="64"/>
      <c r="M19" s="63">
        <v>12</v>
      </c>
      <c r="N19" s="63">
        <v>13</v>
      </c>
    </row>
    <row r="20" spans="1:14" s="4" customFormat="1" ht="17.25" customHeight="1">
      <c r="A20" s="105" t="s">
        <v>179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</row>
    <row r="21" spans="1:14" ht="17.25" customHeight="1">
      <c r="A21" s="104" t="s">
        <v>180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</row>
    <row r="22" spans="1:14" s="4" customFormat="1" ht="12.75">
      <c r="A22" s="65">
        <v>1</v>
      </c>
      <c r="B22" s="66" t="s">
        <v>181</v>
      </c>
      <c r="C22" s="52" t="s">
        <v>182</v>
      </c>
      <c r="D22" s="67" t="s">
        <v>183</v>
      </c>
      <c r="E22" s="68">
        <v>3.52</v>
      </c>
      <c r="F22" s="54" t="s">
        <v>184</v>
      </c>
      <c r="G22" s="54">
        <v>75.36</v>
      </c>
      <c r="H22" s="69"/>
      <c r="I22" s="69"/>
      <c r="J22" s="54" t="s">
        <v>185</v>
      </c>
      <c r="K22" s="54">
        <v>903.58</v>
      </c>
      <c r="L22" s="70"/>
      <c r="M22" s="69">
        <f aca="true" t="shared" si="0" ref="M22:M36">IF(ISNUMBER(K22/G22),IF(NOT(K22/G22=0),K22/G22," ")," ")</f>
        <v>11.990180467091296</v>
      </c>
      <c r="N22" s="67"/>
    </row>
    <row r="23" spans="1:14" s="4" customFormat="1" ht="12.75">
      <c r="A23" s="65">
        <v>2</v>
      </c>
      <c r="B23" s="66" t="s">
        <v>186</v>
      </c>
      <c r="C23" s="52" t="s">
        <v>187</v>
      </c>
      <c r="D23" s="67" t="s">
        <v>183</v>
      </c>
      <c r="E23" s="68">
        <v>3.52</v>
      </c>
      <c r="F23" s="54" t="s">
        <v>188</v>
      </c>
      <c r="G23" s="54">
        <v>68.96</v>
      </c>
      <c r="H23" s="69"/>
      <c r="I23" s="69"/>
      <c r="J23" s="54" t="s">
        <v>189</v>
      </c>
      <c r="K23" s="54">
        <v>826.78</v>
      </c>
      <c r="L23" s="70"/>
      <c r="M23" s="69">
        <f t="shared" si="0"/>
        <v>11.989269141531324</v>
      </c>
      <c r="N23" s="67"/>
    </row>
    <row r="24" spans="1:14" s="4" customFormat="1" ht="12.75">
      <c r="A24" s="65">
        <v>3</v>
      </c>
      <c r="B24" s="66" t="s">
        <v>190</v>
      </c>
      <c r="C24" s="52" t="s">
        <v>191</v>
      </c>
      <c r="D24" s="67" t="s">
        <v>183</v>
      </c>
      <c r="E24" s="68">
        <v>8.8</v>
      </c>
      <c r="F24" s="54" t="s">
        <v>192</v>
      </c>
      <c r="G24" s="54">
        <v>156.82</v>
      </c>
      <c r="H24" s="69"/>
      <c r="I24" s="69"/>
      <c r="J24" s="54" t="s">
        <v>193</v>
      </c>
      <c r="K24" s="54">
        <v>1880.21</v>
      </c>
      <c r="L24" s="70"/>
      <c r="M24" s="69">
        <f t="shared" si="0"/>
        <v>11.98960591761255</v>
      </c>
      <c r="N24" s="67"/>
    </row>
    <row r="25" spans="1:14" s="4" customFormat="1" ht="12.75">
      <c r="A25" s="65">
        <v>4</v>
      </c>
      <c r="B25" s="66" t="s">
        <v>194</v>
      </c>
      <c r="C25" s="52" t="s">
        <v>195</v>
      </c>
      <c r="D25" s="67" t="s">
        <v>183</v>
      </c>
      <c r="E25" s="68">
        <v>1.76</v>
      </c>
      <c r="F25" s="54" t="s">
        <v>196</v>
      </c>
      <c r="G25" s="54">
        <v>28.23</v>
      </c>
      <c r="H25" s="69"/>
      <c r="I25" s="69"/>
      <c r="J25" s="54" t="s">
        <v>197</v>
      </c>
      <c r="K25" s="54">
        <v>338.47</v>
      </c>
      <c r="L25" s="70"/>
      <c r="M25" s="69">
        <f t="shared" si="0"/>
        <v>11.989727240524266</v>
      </c>
      <c r="N25" s="67"/>
    </row>
    <row r="26" spans="1:14" ht="12.75">
      <c r="A26" s="65">
        <v>5</v>
      </c>
      <c r="B26" s="66" t="s">
        <v>198</v>
      </c>
      <c r="C26" s="52" t="s">
        <v>199</v>
      </c>
      <c r="D26" s="67" t="s">
        <v>183</v>
      </c>
      <c r="E26" s="68">
        <v>52.06</v>
      </c>
      <c r="F26" s="54" t="s">
        <v>200</v>
      </c>
      <c r="G26" s="54">
        <v>513.31</v>
      </c>
      <c r="H26" s="69"/>
      <c r="I26" s="69"/>
      <c r="J26" s="54" t="s">
        <v>201</v>
      </c>
      <c r="K26" s="54">
        <v>6164.42</v>
      </c>
      <c r="L26" s="70"/>
      <c r="M26" s="69">
        <f t="shared" si="0"/>
        <v>12.009156260349497</v>
      </c>
      <c r="N26" s="67"/>
    </row>
    <row r="27" spans="1:14" ht="12.75">
      <c r="A27" s="65">
        <v>6</v>
      </c>
      <c r="B27" s="66" t="s">
        <v>202</v>
      </c>
      <c r="C27" s="52" t="s">
        <v>203</v>
      </c>
      <c r="D27" s="67" t="s">
        <v>183</v>
      </c>
      <c r="E27" s="68">
        <v>0.36</v>
      </c>
      <c r="F27" s="54" t="s">
        <v>204</v>
      </c>
      <c r="G27" s="54">
        <v>3.75</v>
      </c>
      <c r="H27" s="69"/>
      <c r="I27" s="69"/>
      <c r="J27" s="54" t="s">
        <v>205</v>
      </c>
      <c r="K27" s="54">
        <v>45.05</v>
      </c>
      <c r="L27" s="70"/>
      <c r="M27" s="69">
        <f t="shared" si="0"/>
        <v>12.013333333333332</v>
      </c>
      <c r="N27" s="67"/>
    </row>
    <row r="28" spans="1:14" ht="12.75">
      <c r="A28" s="65">
        <v>7</v>
      </c>
      <c r="B28" s="66" t="s">
        <v>206</v>
      </c>
      <c r="C28" s="52" t="s">
        <v>207</v>
      </c>
      <c r="D28" s="67" t="s">
        <v>183</v>
      </c>
      <c r="E28" s="68">
        <v>3.05</v>
      </c>
      <c r="F28" s="54" t="s">
        <v>208</v>
      </c>
      <c r="G28" s="54">
        <v>32.33</v>
      </c>
      <c r="H28" s="69"/>
      <c r="I28" s="69"/>
      <c r="J28" s="54" t="s">
        <v>209</v>
      </c>
      <c r="K28" s="54">
        <v>388.33</v>
      </c>
      <c r="L28" s="70"/>
      <c r="M28" s="69">
        <f t="shared" si="0"/>
        <v>12.01144447881225</v>
      </c>
      <c r="N28" s="67"/>
    </row>
    <row r="29" spans="1:14" ht="12.75">
      <c r="A29" s="65">
        <v>8</v>
      </c>
      <c r="B29" s="66" t="s">
        <v>210</v>
      </c>
      <c r="C29" s="52" t="s">
        <v>211</v>
      </c>
      <c r="D29" s="67" t="s">
        <v>183</v>
      </c>
      <c r="E29" s="68">
        <v>13.68</v>
      </c>
      <c r="F29" s="54" t="s">
        <v>212</v>
      </c>
      <c r="G29" s="54">
        <v>153.22</v>
      </c>
      <c r="H29" s="69"/>
      <c r="I29" s="69"/>
      <c r="J29" s="54" t="s">
        <v>213</v>
      </c>
      <c r="K29" s="54">
        <v>1839.69</v>
      </c>
      <c r="L29" s="70"/>
      <c r="M29" s="69">
        <f t="shared" si="0"/>
        <v>12.006852891267458</v>
      </c>
      <c r="N29" s="67"/>
    </row>
    <row r="30" spans="1:14" ht="12.75">
      <c r="A30" s="65">
        <v>9</v>
      </c>
      <c r="B30" s="66" t="s">
        <v>214</v>
      </c>
      <c r="C30" s="52" t="s">
        <v>215</v>
      </c>
      <c r="D30" s="67" t="s">
        <v>183</v>
      </c>
      <c r="E30" s="68">
        <v>1.94</v>
      </c>
      <c r="F30" s="54" t="s">
        <v>216</v>
      </c>
      <c r="G30" s="54">
        <v>22.25</v>
      </c>
      <c r="H30" s="69"/>
      <c r="I30" s="69"/>
      <c r="J30" s="54" t="s">
        <v>217</v>
      </c>
      <c r="K30" s="54">
        <v>267.12</v>
      </c>
      <c r="L30" s="70"/>
      <c r="M30" s="69">
        <f t="shared" si="0"/>
        <v>12.005393258426967</v>
      </c>
      <c r="N30" s="67"/>
    </row>
    <row r="31" spans="1:14" ht="12.75">
      <c r="A31" s="65">
        <v>10</v>
      </c>
      <c r="B31" s="66" t="s">
        <v>218</v>
      </c>
      <c r="C31" s="52" t="s">
        <v>219</v>
      </c>
      <c r="D31" s="67" t="s">
        <v>183</v>
      </c>
      <c r="E31" s="68">
        <v>73.4</v>
      </c>
      <c r="F31" s="54" t="s">
        <v>220</v>
      </c>
      <c r="G31" s="54">
        <v>883</v>
      </c>
      <c r="H31" s="69"/>
      <c r="I31" s="69"/>
      <c r="J31" s="54" t="s">
        <v>221</v>
      </c>
      <c r="K31" s="54">
        <v>10598.96</v>
      </c>
      <c r="L31" s="70"/>
      <c r="M31" s="69">
        <f t="shared" si="0"/>
        <v>12.00335220838052</v>
      </c>
      <c r="N31" s="67"/>
    </row>
    <row r="32" spans="1:14" ht="12.75">
      <c r="A32" s="65">
        <v>11</v>
      </c>
      <c r="B32" s="66" t="s">
        <v>222</v>
      </c>
      <c r="C32" s="52" t="s">
        <v>223</v>
      </c>
      <c r="D32" s="67" t="s">
        <v>183</v>
      </c>
      <c r="E32" s="68">
        <v>25.42</v>
      </c>
      <c r="F32" s="54" t="s">
        <v>224</v>
      </c>
      <c r="G32" s="54">
        <v>309.11</v>
      </c>
      <c r="H32" s="69"/>
      <c r="I32" s="69"/>
      <c r="J32" s="54" t="s">
        <v>225</v>
      </c>
      <c r="K32" s="54">
        <v>3711.58</v>
      </c>
      <c r="L32" s="70"/>
      <c r="M32" s="69">
        <f t="shared" si="0"/>
        <v>12.007311313124777</v>
      </c>
      <c r="N32" s="67"/>
    </row>
    <row r="33" spans="1:14" ht="12.75">
      <c r="A33" s="65">
        <v>12</v>
      </c>
      <c r="B33" s="66" t="s">
        <v>226</v>
      </c>
      <c r="C33" s="52" t="s">
        <v>227</v>
      </c>
      <c r="D33" s="67" t="s">
        <v>183</v>
      </c>
      <c r="E33" s="68">
        <v>6.55</v>
      </c>
      <c r="F33" s="54" t="s">
        <v>228</v>
      </c>
      <c r="G33" s="54">
        <v>80.83</v>
      </c>
      <c r="H33" s="69"/>
      <c r="I33" s="69"/>
      <c r="J33" s="54" t="s">
        <v>229</v>
      </c>
      <c r="K33" s="54">
        <v>970.71</v>
      </c>
      <c r="L33" s="70"/>
      <c r="M33" s="69">
        <f t="shared" si="0"/>
        <v>12.009278733143635</v>
      </c>
      <c r="N33" s="67"/>
    </row>
    <row r="34" spans="1:14" ht="12.75">
      <c r="A34" s="65">
        <v>13</v>
      </c>
      <c r="B34" s="66" t="s">
        <v>230</v>
      </c>
      <c r="C34" s="52" t="s">
        <v>231</v>
      </c>
      <c r="D34" s="67" t="s">
        <v>183</v>
      </c>
      <c r="E34" s="68">
        <v>14.02</v>
      </c>
      <c r="F34" s="54" t="s">
        <v>232</v>
      </c>
      <c r="G34" s="54">
        <v>186.05</v>
      </c>
      <c r="H34" s="69"/>
      <c r="I34" s="69"/>
      <c r="J34" s="54" t="s">
        <v>233</v>
      </c>
      <c r="K34" s="54">
        <v>2233.39</v>
      </c>
      <c r="L34" s="70"/>
      <c r="M34" s="69">
        <f t="shared" si="0"/>
        <v>12.004246170384304</v>
      </c>
      <c r="N34" s="67"/>
    </row>
    <row r="35" spans="1:14" ht="12.75">
      <c r="A35" s="65">
        <v>14</v>
      </c>
      <c r="B35" s="66">
        <v>2</v>
      </c>
      <c r="C35" s="52" t="s">
        <v>234</v>
      </c>
      <c r="D35" s="67" t="s">
        <v>183</v>
      </c>
      <c r="E35" s="68">
        <v>17.31</v>
      </c>
      <c r="F35" s="54" t="s">
        <v>235</v>
      </c>
      <c r="G35" s="54"/>
      <c r="H35" s="69"/>
      <c r="I35" s="69"/>
      <c r="J35" s="54" t="s">
        <v>235</v>
      </c>
      <c r="K35" s="54"/>
      <c r="L35" s="70"/>
      <c r="M35" s="69" t="str">
        <f t="shared" si="0"/>
        <v> </v>
      </c>
      <c r="N35" s="67"/>
    </row>
    <row r="36" spans="1:14" ht="12.75">
      <c r="A36" s="71"/>
      <c r="B36" s="72" t="s">
        <v>51</v>
      </c>
      <c r="C36" s="73" t="s">
        <v>236</v>
      </c>
      <c r="D36" s="74" t="s">
        <v>237</v>
      </c>
      <c r="E36" s="75"/>
      <c r="F36" s="76" t="s">
        <v>238</v>
      </c>
      <c r="G36" s="76">
        <v>2512</v>
      </c>
      <c r="H36" s="77"/>
      <c r="I36" s="77"/>
      <c r="J36" s="76" t="s">
        <v>238</v>
      </c>
      <c r="K36" s="76">
        <v>30168</v>
      </c>
      <c r="L36" s="78"/>
      <c r="M36" s="77">
        <f t="shared" si="0"/>
        <v>12.009554140127388</v>
      </c>
      <c r="N36" s="74"/>
    </row>
    <row r="37" spans="1:14" ht="17.25" customHeight="1">
      <c r="A37" s="104" t="s">
        <v>239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</row>
    <row r="38" spans="1:14" ht="36">
      <c r="A38" s="65">
        <v>16</v>
      </c>
      <c r="B38" s="66">
        <v>21102</v>
      </c>
      <c r="C38" s="52" t="s">
        <v>240</v>
      </c>
      <c r="D38" s="67" t="s">
        <v>241</v>
      </c>
      <c r="E38" s="68">
        <v>0.35</v>
      </c>
      <c r="F38" s="54" t="s">
        <v>242</v>
      </c>
      <c r="G38" s="54">
        <v>46.91</v>
      </c>
      <c r="H38" s="69"/>
      <c r="I38" s="69"/>
      <c r="J38" s="54" t="s">
        <v>243</v>
      </c>
      <c r="K38" s="54">
        <v>280.7</v>
      </c>
      <c r="L38" s="70"/>
      <c r="M38" s="69">
        <f aca="true" t="shared" si="1" ref="M38:M51">IF(ISNUMBER(K38/G38),IF(NOT(K38/G38=0),K38/G38," ")," ")</f>
        <v>5.983798763589853</v>
      </c>
      <c r="N38" s="67" t="s">
        <v>244</v>
      </c>
    </row>
    <row r="39" spans="1:14" ht="24">
      <c r="A39" s="65">
        <v>17</v>
      </c>
      <c r="B39" s="66">
        <v>21141</v>
      </c>
      <c r="C39" s="52" t="s">
        <v>245</v>
      </c>
      <c r="D39" s="67" t="s">
        <v>241</v>
      </c>
      <c r="E39" s="68">
        <v>0.44</v>
      </c>
      <c r="F39" s="54" t="s">
        <v>242</v>
      </c>
      <c r="G39" s="54">
        <v>58.99</v>
      </c>
      <c r="H39" s="69"/>
      <c r="I39" s="69"/>
      <c r="J39" s="54" t="s">
        <v>246</v>
      </c>
      <c r="K39" s="54">
        <v>352.44</v>
      </c>
      <c r="L39" s="70"/>
      <c r="M39" s="69">
        <f t="shared" si="1"/>
        <v>5.974571961349381</v>
      </c>
      <c r="N39" s="67" t="s">
        <v>244</v>
      </c>
    </row>
    <row r="40" spans="1:14" ht="24">
      <c r="A40" s="65">
        <v>18</v>
      </c>
      <c r="B40" s="66">
        <v>30202</v>
      </c>
      <c r="C40" s="52" t="s">
        <v>247</v>
      </c>
      <c r="D40" s="67" t="s">
        <v>241</v>
      </c>
      <c r="E40" s="68">
        <v>5.04</v>
      </c>
      <c r="F40" s="54" t="s">
        <v>248</v>
      </c>
      <c r="G40" s="54">
        <v>4.79</v>
      </c>
      <c r="H40" s="69"/>
      <c r="I40" s="69"/>
      <c r="J40" s="54" t="s">
        <v>249</v>
      </c>
      <c r="K40" s="54">
        <v>22.38</v>
      </c>
      <c r="L40" s="70"/>
      <c r="M40" s="69">
        <f t="shared" si="1"/>
        <v>4.67223382045929</v>
      </c>
      <c r="N40" s="67" t="s">
        <v>250</v>
      </c>
    </row>
    <row r="41" spans="1:14" ht="24">
      <c r="A41" s="65">
        <v>19</v>
      </c>
      <c r="B41" s="66">
        <v>30203</v>
      </c>
      <c r="C41" s="52" t="s">
        <v>251</v>
      </c>
      <c r="D41" s="67" t="s">
        <v>241</v>
      </c>
      <c r="E41" s="68">
        <v>0.69</v>
      </c>
      <c r="F41" s="54" t="s">
        <v>252</v>
      </c>
      <c r="G41" s="54">
        <v>0.9</v>
      </c>
      <c r="H41" s="69"/>
      <c r="I41" s="69"/>
      <c r="J41" s="54" t="s">
        <v>253</v>
      </c>
      <c r="K41" s="54">
        <v>4.83</v>
      </c>
      <c r="L41" s="70"/>
      <c r="M41" s="69">
        <f t="shared" si="1"/>
        <v>5.366666666666666</v>
      </c>
      <c r="N41" s="67" t="s">
        <v>244</v>
      </c>
    </row>
    <row r="42" spans="1:14" ht="24">
      <c r="A42" s="65">
        <v>20</v>
      </c>
      <c r="B42" s="66">
        <v>30402</v>
      </c>
      <c r="C42" s="52" t="s">
        <v>254</v>
      </c>
      <c r="D42" s="67" t="s">
        <v>241</v>
      </c>
      <c r="E42" s="68">
        <v>0.69</v>
      </c>
      <c r="F42" s="54" t="s">
        <v>255</v>
      </c>
      <c r="G42" s="54">
        <v>2.33</v>
      </c>
      <c r="H42" s="69"/>
      <c r="I42" s="69"/>
      <c r="J42" s="54" t="s">
        <v>256</v>
      </c>
      <c r="K42" s="54">
        <v>8.97</v>
      </c>
      <c r="L42" s="70"/>
      <c r="M42" s="69">
        <f t="shared" si="1"/>
        <v>3.849785407725322</v>
      </c>
      <c r="N42" s="67" t="s">
        <v>244</v>
      </c>
    </row>
    <row r="43" spans="1:14" ht="24">
      <c r="A43" s="65">
        <v>21</v>
      </c>
      <c r="B43" s="66">
        <v>30407</v>
      </c>
      <c r="C43" s="52" t="s">
        <v>257</v>
      </c>
      <c r="D43" s="67" t="s">
        <v>241</v>
      </c>
      <c r="E43" s="68">
        <v>6.25</v>
      </c>
      <c r="F43" s="54" t="s">
        <v>258</v>
      </c>
      <c r="G43" s="54">
        <v>531.44</v>
      </c>
      <c r="H43" s="69"/>
      <c r="I43" s="69"/>
      <c r="J43" s="54" t="s">
        <v>259</v>
      </c>
      <c r="K43" s="54">
        <v>2654.88</v>
      </c>
      <c r="L43" s="70"/>
      <c r="M43" s="69">
        <f t="shared" si="1"/>
        <v>4.995634502483817</v>
      </c>
      <c r="N43" s="67" t="s">
        <v>250</v>
      </c>
    </row>
    <row r="44" spans="1:14" ht="24">
      <c r="A44" s="65">
        <v>22</v>
      </c>
      <c r="B44" s="66">
        <v>30954</v>
      </c>
      <c r="C44" s="52" t="s">
        <v>260</v>
      </c>
      <c r="D44" s="67" t="s">
        <v>241</v>
      </c>
      <c r="E44" s="68">
        <v>0.05</v>
      </c>
      <c r="F44" s="54" t="s">
        <v>261</v>
      </c>
      <c r="G44" s="54">
        <v>1.69</v>
      </c>
      <c r="H44" s="69"/>
      <c r="I44" s="69"/>
      <c r="J44" s="54" t="s">
        <v>262</v>
      </c>
      <c r="K44" s="54">
        <v>8.35</v>
      </c>
      <c r="L44" s="70"/>
      <c r="M44" s="69">
        <f t="shared" si="1"/>
        <v>4.940828402366864</v>
      </c>
      <c r="N44" s="67" t="s">
        <v>263</v>
      </c>
    </row>
    <row r="45" spans="1:14" ht="24">
      <c r="A45" s="65">
        <v>23</v>
      </c>
      <c r="B45" s="66">
        <v>31001</v>
      </c>
      <c r="C45" s="52" t="s">
        <v>264</v>
      </c>
      <c r="D45" s="67" t="s">
        <v>241</v>
      </c>
      <c r="E45" s="68">
        <v>1.01</v>
      </c>
      <c r="F45" s="54" t="s">
        <v>265</v>
      </c>
      <c r="G45" s="54">
        <v>83.69</v>
      </c>
      <c r="H45" s="69"/>
      <c r="I45" s="69"/>
      <c r="J45" s="54" t="s">
        <v>266</v>
      </c>
      <c r="K45" s="54">
        <v>470.66</v>
      </c>
      <c r="L45" s="70"/>
      <c r="M45" s="69">
        <f t="shared" si="1"/>
        <v>5.623849922332417</v>
      </c>
      <c r="N45" s="67" t="s">
        <v>244</v>
      </c>
    </row>
    <row r="46" spans="1:14" ht="24">
      <c r="A46" s="65">
        <v>24</v>
      </c>
      <c r="B46" s="66">
        <v>31050</v>
      </c>
      <c r="C46" s="52" t="s">
        <v>267</v>
      </c>
      <c r="D46" s="67" t="s">
        <v>241</v>
      </c>
      <c r="E46" s="68">
        <v>5.32</v>
      </c>
      <c r="F46" s="54" t="s">
        <v>268</v>
      </c>
      <c r="G46" s="54">
        <v>703.79</v>
      </c>
      <c r="H46" s="69"/>
      <c r="I46" s="69"/>
      <c r="J46" s="54" t="s">
        <v>269</v>
      </c>
      <c r="K46" s="54">
        <v>3548.44</v>
      </c>
      <c r="L46" s="70"/>
      <c r="M46" s="69">
        <f t="shared" si="1"/>
        <v>5.041901703633187</v>
      </c>
      <c r="N46" s="67" t="s">
        <v>244</v>
      </c>
    </row>
    <row r="47" spans="1:14" ht="24">
      <c r="A47" s="65">
        <v>25</v>
      </c>
      <c r="B47" s="66">
        <v>40502</v>
      </c>
      <c r="C47" s="52" t="s">
        <v>270</v>
      </c>
      <c r="D47" s="67" t="s">
        <v>241</v>
      </c>
      <c r="E47" s="68">
        <v>0.09</v>
      </c>
      <c r="F47" s="54" t="s">
        <v>271</v>
      </c>
      <c r="G47" s="54">
        <v>0.71</v>
      </c>
      <c r="H47" s="69"/>
      <c r="I47" s="69"/>
      <c r="J47" s="54" t="s">
        <v>272</v>
      </c>
      <c r="K47" s="54">
        <v>4.14</v>
      </c>
      <c r="L47" s="70"/>
      <c r="M47" s="69">
        <f t="shared" si="1"/>
        <v>5.830985915492958</v>
      </c>
      <c r="N47" s="67" t="s">
        <v>244</v>
      </c>
    </row>
    <row r="48" spans="1:14" ht="24">
      <c r="A48" s="65">
        <v>26</v>
      </c>
      <c r="B48" s="66">
        <v>160402</v>
      </c>
      <c r="C48" s="52" t="s">
        <v>273</v>
      </c>
      <c r="D48" s="67" t="s">
        <v>241</v>
      </c>
      <c r="E48" s="68">
        <v>3.87</v>
      </c>
      <c r="F48" s="54" t="s">
        <v>274</v>
      </c>
      <c r="G48" s="54">
        <v>531</v>
      </c>
      <c r="H48" s="69"/>
      <c r="I48" s="69"/>
      <c r="J48" s="54" t="s">
        <v>275</v>
      </c>
      <c r="K48" s="54">
        <v>3657.15</v>
      </c>
      <c r="L48" s="70"/>
      <c r="M48" s="69">
        <f t="shared" si="1"/>
        <v>6.887288135593221</v>
      </c>
      <c r="N48" s="67" t="s">
        <v>244</v>
      </c>
    </row>
    <row r="49" spans="1:14" ht="24">
      <c r="A49" s="65">
        <v>27</v>
      </c>
      <c r="B49" s="66">
        <v>400001</v>
      </c>
      <c r="C49" s="52" t="s">
        <v>276</v>
      </c>
      <c r="D49" s="67" t="s">
        <v>241</v>
      </c>
      <c r="E49" s="68">
        <v>1.47</v>
      </c>
      <c r="F49" s="54" t="s">
        <v>277</v>
      </c>
      <c r="G49" s="54">
        <v>151.71</v>
      </c>
      <c r="H49" s="69"/>
      <c r="I49" s="69"/>
      <c r="J49" s="54" t="s">
        <v>278</v>
      </c>
      <c r="K49" s="54">
        <v>905.52</v>
      </c>
      <c r="L49" s="70"/>
      <c r="M49" s="69">
        <f t="shared" si="1"/>
        <v>5.968756179553094</v>
      </c>
      <c r="N49" s="67" t="s">
        <v>244</v>
      </c>
    </row>
    <row r="50" spans="1:14" ht="84">
      <c r="A50" s="65">
        <v>28</v>
      </c>
      <c r="B50" s="66" t="s">
        <v>279</v>
      </c>
      <c r="C50" s="52" t="s">
        <v>280</v>
      </c>
      <c r="D50" s="67" t="s">
        <v>281</v>
      </c>
      <c r="E50" s="68">
        <v>1</v>
      </c>
      <c r="F50" s="54" t="s">
        <v>282</v>
      </c>
      <c r="G50" s="54">
        <v>104.05</v>
      </c>
      <c r="H50" s="69"/>
      <c r="I50" s="69"/>
      <c r="J50" s="54" t="s">
        <v>283</v>
      </c>
      <c r="K50" s="54">
        <v>629.84</v>
      </c>
      <c r="L50" s="70"/>
      <c r="M50" s="69">
        <f t="shared" si="1"/>
        <v>6.0532436328688135</v>
      </c>
      <c r="N50" s="67"/>
    </row>
    <row r="51" spans="1:14" ht="12.75">
      <c r="A51" s="71"/>
      <c r="B51" s="72" t="s">
        <v>51</v>
      </c>
      <c r="C51" s="73" t="s">
        <v>284</v>
      </c>
      <c r="D51" s="74" t="s">
        <v>237</v>
      </c>
      <c r="E51" s="75"/>
      <c r="F51" s="76" t="s">
        <v>238</v>
      </c>
      <c r="G51" s="76">
        <v>2224</v>
      </c>
      <c r="H51" s="77"/>
      <c r="I51" s="77"/>
      <c r="J51" s="76" t="s">
        <v>238</v>
      </c>
      <c r="K51" s="76">
        <v>12556</v>
      </c>
      <c r="L51" s="78"/>
      <c r="M51" s="77">
        <f t="shared" si="1"/>
        <v>5.64568345323741</v>
      </c>
      <c r="N51" s="74"/>
    </row>
    <row r="52" spans="1:14" ht="17.25" customHeight="1">
      <c r="A52" s="104" t="s">
        <v>285</v>
      </c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</row>
    <row r="53" spans="1:14" ht="36">
      <c r="A53" s="65">
        <v>30</v>
      </c>
      <c r="B53" s="66" t="s">
        <v>286</v>
      </c>
      <c r="C53" s="52" t="s">
        <v>287</v>
      </c>
      <c r="D53" s="67" t="s">
        <v>288</v>
      </c>
      <c r="E53" s="68">
        <v>0.0012</v>
      </c>
      <c r="F53" s="54" t="s">
        <v>289</v>
      </c>
      <c r="G53" s="54">
        <v>16.62</v>
      </c>
      <c r="H53" s="69">
        <v>45118.65</v>
      </c>
      <c r="I53" s="69">
        <v>54.14</v>
      </c>
      <c r="J53" s="54" t="s">
        <v>290</v>
      </c>
      <c r="K53" s="54">
        <v>55.98</v>
      </c>
      <c r="L53" s="70"/>
      <c r="M53" s="69">
        <f aca="true" t="shared" si="2" ref="M53:M79">IF(ISNUMBER(K53/G53),IF(NOT(K53/G53=0),K53/G53," ")," ")</f>
        <v>3.3682310469314074</v>
      </c>
      <c r="N53" s="67" t="s">
        <v>291</v>
      </c>
    </row>
    <row r="54" spans="1:14" ht="12.75">
      <c r="A54" s="65">
        <v>31</v>
      </c>
      <c r="B54" s="66" t="s">
        <v>292</v>
      </c>
      <c r="C54" s="52" t="s">
        <v>293</v>
      </c>
      <c r="D54" s="67" t="s">
        <v>288</v>
      </c>
      <c r="E54" s="68">
        <v>0.0001</v>
      </c>
      <c r="F54" s="54" t="s">
        <v>294</v>
      </c>
      <c r="G54" s="54">
        <v>1.04</v>
      </c>
      <c r="H54" s="69">
        <v>38981.51</v>
      </c>
      <c r="I54" s="69">
        <v>3.9</v>
      </c>
      <c r="J54" s="54" t="s">
        <v>295</v>
      </c>
      <c r="K54" s="54">
        <v>4.02</v>
      </c>
      <c r="L54" s="70"/>
      <c r="M54" s="69">
        <f t="shared" si="2"/>
        <v>3.865384615384615</v>
      </c>
      <c r="N54" s="67" t="s">
        <v>296</v>
      </c>
    </row>
    <row r="55" spans="1:14" ht="24">
      <c r="A55" s="65">
        <v>32</v>
      </c>
      <c r="B55" s="66" t="s">
        <v>297</v>
      </c>
      <c r="C55" s="52" t="s">
        <v>298</v>
      </c>
      <c r="D55" s="67" t="s">
        <v>288</v>
      </c>
      <c r="E55" s="68">
        <v>0.0012</v>
      </c>
      <c r="F55" s="54" t="s">
        <v>299</v>
      </c>
      <c r="G55" s="54">
        <v>7.94</v>
      </c>
      <c r="H55" s="69">
        <v>41694.92</v>
      </c>
      <c r="I55" s="69">
        <v>50.03</v>
      </c>
      <c r="J55" s="54" t="s">
        <v>300</v>
      </c>
      <c r="K55" s="54">
        <v>51.37</v>
      </c>
      <c r="L55" s="70"/>
      <c r="M55" s="69">
        <f t="shared" si="2"/>
        <v>6.46977329974811</v>
      </c>
      <c r="N55" s="67" t="s">
        <v>301</v>
      </c>
    </row>
    <row r="56" spans="1:14" ht="12.75">
      <c r="A56" s="65">
        <v>33</v>
      </c>
      <c r="B56" s="66" t="s">
        <v>302</v>
      </c>
      <c r="C56" s="52" t="s">
        <v>303</v>
      </c>
      <c r="D56" s="67" t="s">
        <v>304</v>
      </c>
      <c r="E56" s="68">
        <v>0.06</v>
      </c>
      <c r="F56" s="54" t="s">
        <v>305</v>
      </c>
      <c r="G56" s="54">
        <v>0.42</v>
      </c>
      <c r="H56" s="69">
        <v>40.68</v>
      </c>
      <c r="I56" s="69">
        <v>2.44</v>
      </c>
      <c r="J56" s="54" t="s">
        <v>306</v>
      </c>
      <c r="K56" s="54">
        <v>2.52</v>
      </c>
      <c r="L56" s="70"/>
      <c r="M56" s="69">
        <f t="shared" si="2"/>
        <v>6</v>
      </c>
      <c r="N56" s="67" t="s">
        <v>307</v>
      </c>
    </row>
    <row r="57" spans="1:14" ht="12.75">
      <c r="A57" s="65">
        <v>34</v>
      </c>
      <c r="B57" s="66" t="s">
        <v>308</v>
      </c>
      <c r="C57" s="52" t="s">
        <v>309</v>
      </c>
      <c r="D57" s="67" t="s">
        <v>304</v>
      </c>
      <c r="E57" s="68">
        <v>0.096</v>
      </c>
      <c r="F57" s="54" t="s">
        <v>310</v>
      </c>
      <c r="G57" s="54">
        <v>3.31</v>
      </c>
      <c r="H57" s="69">
        <v>153.39</v>
      </c>
      <c r="I57" s="69">
        <v>14.73</v>
      </c>
      <c r="J57" s="54" t="s">
        <v>311</v>
      </c>
      <c r="K57" s="54">
        <v>15.05</v>
      </c>
      <c r="L57" s="70"/>
      <c r="M57" s="69">
        <f t="shared" si="2"/>
        <v>4.546827794561934</v>
      </c>
      <c r="N57" s="67" t="s">
        <v>312</v>
      </c>
    </row>
    <row r="58" spans="1:14" ht="36">
      <c r="A58" s="65">
        <v>35</v>
      </c>
      <c r="B58" s="66" t="s">
        <v>313</v>
      </c>
      <c r="C58" s="52" t="s">
        <v>314</v>
      </c>
      <c r="D58" s="67" t="s">
        <v>304</v>
      </c>
      <c r="E58" s="68">
        <v>0.2</v>
      </c>
      <c r="F58" s="54" t="s">
        <v>315</v>
      </c>
      <c r="G58" s="54">
        <v>3.46</v>
      </c>
      <c r="H58" s="69">
        <v>66.8</v>
      </c>
      <c r="I58" s="69">
        <v>13.36</v>
      </c>
      <c r="J58" s="54" t="s">
        <v>316</v>
      </c>
      <c r="K58" s="54">
        <v>13.69</v>
      </c>
      <c r="L58" s="70"/>
      <c r="M58" s="69">
        <f t="shared" si="2"/>
        <v>3.9566473988439306</v>
      </c>
      <c r="N58" s="67" t="s">
        <v>317</v>
      </c>
    </row>
    <row r="59" spans="1:14" ht="36">
      <c r="A59" s="65">
        <v>36</v>
      </c>
      <c r="B59" s="66" t="s">
        <v>318</v>
      </c>
      <c r="C59" s="52" t="s">
        <v>319</v>
      </c>
      <c r="D59" s="67" t="s">
        <v>304</v>
      </c>
      <c r="E59" s="68">
        <v>1.32</v>
      </c>
      <c r="F59" s="54" t="s">
        <v>320</v>
      </c>
      <c r="G59" s="54">
        <v>25.21</v>
      </c>
      <c r="H59" s="69">
        <v>50</v>
      </c>
      <c r="I59" s="69">
        <v>66</v>
      </c>
      <c r="J59" s="54" t="s">
        <v>321</v>
      </c>
      <c r="K59" s="54">
        <v>68.01</v>
      </c>
      <c r="L59" s="70"/>
      <c r="M59" s="69">
        <f t="shared" si="2"/>
        <v>2.697738992463308</v>
      </c>
      <c r="N59" s="67" t="s">
        <v>322</v>
      </c>
    </row>
    <row r="60" spans="1:14" ht="12.75">
      <c r="A60" s="65">
        <v>37</v>
      </c>
      <c r="B60" s="66" t="s">
        <v>323</v>
      </c>
      <c r="C60" s="52" t="s">
        <v>324</v>
      </c>
      <c r="D60" s="67" t="s">
        <v>304</v>
      </c>
      <c r="E60" s="68">
        <v>0.3</v>
      </c>
      <c r="F60" s="54" t="s">
        <v>325</v>
      </c>
      <c r="G60" s="54">
        <v>4.08</v>
      </c>
      <c r="H60" s="69">
        <v>110.17</v>
      </c>
      <c r="I60" s="69">
        <v>33.05</v>
      </c>
      <c r="J60" s="54" t="s">
        <v>326</v>
      </c>
      <c r="K60" s="54">
        <v>33.84</v>
      </c>
      <c r="L60" s="70"/>
      <c r="M60" s="69">
        <f t="shared" si="2"/>
        <v>8.294117647058824</v>
      </c>
      <c r="N60" s="67" t="s">
        <v>327</v>
      </c>
    </row>
    <row r="61" spans="1:14" ht="12.75">
      <c r="A61" s="65">
        <v>38</v>
      </c>
      <c r="B61" s="66" t="s">
        <v>328</v>
      </c>
      <c r="C61" s="52" t="s">
        <v>329</v>
      </c>
      <c r="D61" s="67" t="s">
        <v>330</v>
      </c>
      <c r="E61" s="68">
        <v>0.0023</v>
      </c>
      <c r="F61" s="54" t="s">
        <v>331</v>
      </c>
      <c r="G61" s="54">
        <v>0.49</v>
      </c>
      <c r="H61" s="69">
        <v>346</v>
      </c>
      <c r="I61" s="69">
        <v>0.8</v>
      </c>
      <c r="J61" s="54" t="s">
        <v>332</v>
      </c>
      <c r="K61" s="54">
        <v>0.81</v>
      </c>
      <c r="L61" s="70"/>
      <c r="M61" s="69">
        <f t="shared" si="2"/>
        <v>1.653061224489796</v>
      </c>
      <c r="N61" s="67" t="s">
        <v>333</v>
      </c>
    </row>
    <row r="62" spans="1:14" ht="36">
      <c r="A62" s="65">
        <v>39</v>
      </c>
      <c r="B62" s="66" t="s">
        <v>334</v>
      </c>
      <c r="C62" s="52" t="s">
        <v>335</v>
      </c>
      <c r="D62" s="67" t="s">
        <v>304</v>
      </c>
      <c r="E62" s="68">
        <v>0.08</v>
      </c>
      <c r="F62" s="54" t="s">
        <v>336</v>
      </c>
      <c r="G62" s="54">
        <v>6.61</v>
      </c>
      <c r="H62" s="69">
        <v>234.96</v>
      </c>
      <c r="I62" s="69">
        <v>18.8</v>
      </c>
      <c r="J62" s="54" t="s">
        <v>337</v>
      </c>
      <c r="K62" s="54">
        <v>19.2</v>
      </c>
      <c r="L62" s="70"/>
      <c r="M62" s="69">
        <f t="shared" si="2"/>
        <v>2.9046898638426626</v>
      </c>
      <c r="N62" s="67" t="s">
        <v>338</v>
      </c>
    </row>
    <row r="63" spans="1:14" ht="36">
      <c r="A63" s="65">
        <v>40</v>
      </c>
      <c r="B63" s="66" t="s">
        <v>339</v>
      </c>
      <c r="C63" s="52" t="s">
        <v>340</v>
      </c>
      <c r="D63" s="67" t="s">
        <v>341</v>
      </c>
      <c r="E63" s="68">
        <v>0.9</v>
      </c>
      <c r="F63" s="54" t="s">
        <v>342</v>
      </c>
      <c r="G63" s="54">
        <v>217.8</v>
      </c>
      <c r="H63" s="69">
        <v>732.27</v>
      </c>
      <c r="I63" s="69">
        <v>659.04</v>
      </c>
      <c r="J63" s="54" t="s">
        <v>343</v>
      </c>
      <c r="K63" s="54">
        <v>664.12</v>
      </c>
      <c r="L63" s="70"/>
      <c r="M63" s="69">
        <f t="shared" si="2"/>
        <v>3.0492194674012856</v>
      </c>
      <c r="N63" s="67" t="s">
        <v>344</v>
      </c>
    </row>
    <row r="64" spans="1:14" ht="24">
      <c r="A64" s="65">
        <v>41</v>
      </c>
      <c r="B64" s="66" t="s">
        <v>345</v>
      </c>
      <c r="C64" s="52" t="s">
        <v>346</v>
      </c>
      <c r="D64" s="67" t="s">
        <v>341</v>
      </c>
      <c r="E64" s="68">
        <v>13.05</v>
      </c>
      <c r="F64" s="54" t="s">
        <v>347</v>
      </c>
      <c r="G64" s="54">
        <v>2205.45</v>
      </c>
      <c r="H64" s="69">
        <v>788.98</v>
      </c>
      <c r="I64" s="69">
        <v>10296.19</v>
      </c>
      <c r="J64" s="54" t="s">
        <v>348</v>
      </c>
      <c r="K64" s="54">
        <v>10374.23</v>
      </c>
      <c r="L64" s="70"/>
      <c r="M64" s="69">
        <f t="shared" si="2"/>
        <v>4.703906232288196</v>
      </c>
      <c r="N64" s="67" t="s">
        <v>349</v>
      </c>
    </row>
    <row r="65" spans="1:14" ht="48">
      <c r="A65" s="65">
        <v>42</v>
      </c>
      <c r="B65" s="66" t="s">
        <v>350</v>
      </c>
      <c r="C65" s="52" t="s">
        <v>351</v>
      </c>
      <c r="D65" s="67" t="s">
        <v>352</v>
      </c>
      <c r="E65" s="68">
        <v>0.81</v>
      </c>
      <c r="F65" s="54" t="s">
        <v>353</v>
      </c>
      <c r="G65" s="54">
        <v>566.26</v>
      </c>
      <c r="H65" s="69">
        <v>4209.5</v>
      </c>
      <c r="I65" s="69">
        <v>3409.7</v>
      </c>
      <c r="J65" s="54" t="s">
        <v>354</v>
      </c>
      <c r="K65" s="54">
        <v>3479.09</v>
      </c>
      <c r="L65" s="70"/>
      <c r="M65" s="69">
        <f t="shared" si="2"/>
        <v>6.143979797266274</v>
      </c>
      <c r="N65" s="67" t="s">
        <v>355</v>
      </c>
    </row>
    <row r="66" spans="1:14" ht="12.75">
      <c r="A66" s="65">
        <v>43</v>
      </c>
      <c r="B66" s="66" t="s">
        <v>356</v>
      </c>
      <c r="C66" s="52" t="s">
        <v>357</v>
      </c>
      <c r="D66" s="67" t="s">
        <v>352</v>
      </c>
      <c r="E66" s="68">
        <v>27.9</v>
      </c>
      <c r="F66" s="54" t="s">
        <v>358</v>
      </c>
      <c r="G66" s="54">
        <v>162.38</v>
      </c>
      <c r="H66" s="69">
        <v>16.76</v>
      </c>
      <c r="I66" s="69">
        <v>467.6</v>
      </c>
      <c r="J66" s="54" t="s">
        <v>359</v>
      </c>
      <c r="K66" s="54">
        <v>477.09</v>
      </c>
      <c r="L66" s="70"/>
      <c r="M66" s="69">
        <f t="shared" si="2"/>
        <v>2.938108141396724</v>
      </c>
      <c r="N66" s="67" t="s">
        <v>360</v>
      </c>
    </row>
    <row r="67" spans="1:14" ht="12.75">
      <c r="A67" s="65">
        <v>44</v>
      </c>
      <c r="B67" s="66" t="s">
        <v>361</v>
      </c>
      <c r="C67" s="52" t="s">
        <v>362</v>
      </c>
      <c r="D67" s="67" t="s">
        <v>288</v>
      </c>
      <c r="E67" s="68">
        <v>0.0003</v>
      </c>
      <c r="F67" s="54" t="s">
        <v>363</v>
      </c>
      <c r="G67" s="54">
        <v>4.2</v>
      </c>
      <c r="H67" s="69">
        <v>48226.23</v>
      </c>
      <c r="I67" s="69">
        <v>14.47</v>
      </c>
      <c r="J67" s="54" t="s">
        <v>364</v>
      </c>
      <c r="K67" s="54">
        <v>14.93</v>
      </c>
      <c r="L67" s="70"/>
      <c r="M67" s="69">
        <f t="shared" si="2"/>
        <v>3.5547619047619046</v>
      </c>
      <c r="N67" s="67" t="s">
        <v>365</v>
      </c>
    </row>
    <row r="68" spans="1:14" ht="12.75">
      <c r="A68" s="65">
        <v>45</v>
      </c>
      <c r="B68" s="66" t="s">
        <v>366</v>
      </c>
      <c r="C68" s="52" t="s">
        <v>367</v>
      </c>
      <c r="D68" s="67" t="s">
        <v>288</v>
      </c>
      <c r="E68" s="68"/>
      <c r="F68" s="54" t="s">
        <v>368</v>
      </c>
      <c r="G68" s="54"/>
      <c r="H68" s="69">
        <v>48226.23</v>
      </c>
      <c r="I68" s="69"/>
      <c r="J68" s="54" t="s">
        <v>369</v>
      </c>
      <c r="K68" s="54"/>
      <c r="L68" s="70"/>
      <c r="M68" s="69" t="str">
        <f t="shared" si="2"/>
        <v> </v>
      </c>
      <c r="N68" s="67" t="s">
        <v>365</v>
      </c>
    </row>
    <row r="69" spans="1:14" ht="36">
      <c r="A69" s="65">
        <v>46</v>
      </c>
      <c r="B69" s="66" t="s">
        <v>370</v>
      </c>
      <c r="C69" s="52" t="s">
        <v>371</v>
      </c>
      <c r="D69" s="67" t="s">
        <v>288</v>
      </c>
      <c r="E69" s="68">
        <v>0.004</v>
      </c>
      <c r="F69" s="54" t="s">
        <v>372</v>
      </c>
      <c r="G69" s="54">
        <v>328.88</v>
      </c>
      <c r="H69" s="69">
        <v>519847.23</v>
      </c>
      <c r="I69" s="69">
        <v>2079.39</v>
      </c>
      <c r="J69" s="54" t="s">
        <v>373</v>
      </c>
      <c r="K69" s="54">
        <v>2122.74</v>
      </c>
      <c r="L69" s="70"/>
      <c r="M69" s="69">
        <f t="shared" si="2"/>
        <v>6.454451471661396</v>
      </c>
      <c r="N69" s="67" t="s">
        <v>291</v>
      </c>
    </row>
    <row r="70" spans="1:14" ht="24">
      <c r="A70" s="65">
        <v>47</v>
      </c>
      <c r="B70" s="66" t="s">
        <v>374</v>
      </c>
      <c r="C70" s="52" t="s">
        <v>375</v>
      </c>
      <c r="D70" s="67" t="s">
        <v>304</v>
      </c>
      <c r="E70" s="68">
        <v>0.12</v>
      </c>
      <c r="F70" s="54" t="s">
        <v>376</v>
      </c>
      <c r="G70" s="54">
        <v>8.39</v>
      </c>
      <c r="H70" s="69">
        <v>571.19</v>
      </c>
      <c r="I70" s="69">
        <v>68.54</v>
      </c>
      <c r="J70" s="54" t="s">
        <v>377</v>
      </c>
      <c r="K70" s="54">
        <v>69.95</v>
      </c>
      <c r="L70" s="70"/>
      <c r="M70" s="69">
        <f t="shared" si="2"/>
        <v>8.3373063170441</v>
      </c>
      <c r="N70" s="67" t="s">
        <v>378</v>
      </c>
    </row>
    <row r="71" spans="1:14" ht="36">
      <c r="A71" s="65">
        <v>48</v>
      </c>
      <c r="B71" s="66" t="s">
        <v>379</v>
      </c>
      <c r="C71" s="52" t="s">
        <v>380</v>
      </c>
      <c r="D71" s="67" t="s">
        <v>304</v>
      </c>
      <c r="E71" s="68">
        <v>0.08</v>
      </c>
      <c r="F71" s="54" t="s">
        <v>381</v>
      </c>
      <c r="G71" s="54">
        <v>2.86</v>
      </c>
      <c r="H71" s="69">
        <v>141.44</v>
      </c>
      <c r="I71" s="69">
        <v>11.32</v>
      </c>
      <c r="J71" s="54" t="s">
        <v>382</v>
      </c>
      <c r="K71" s="54">
        <v>11.57</v>
      </c>
      <c r="L71" s="70"/>
      <c r="M71" s="69">
        <f t="shared" si="2"/>
        <v>4.045454545454546</v>
      </c>
      <c r="N71" s="67" t="s">
        <v>383</v>
      </c>
    </row>
    <row r="72" spans="1:14" ht="12.75">
      <c r="A72" s="65">
        <v>49</v>
      </c>
      <c r="B72" s="66" t="s">
        <v>384</v>
      </c>
      <c r="C72" s="52" t="s">
        <v>385</v>
      </c>
      <c r="D72" s="67" t="s">
        <v>352</v>
      </c>
      <c r="E72" s="68">
        <v>40.8</v>
      </c>
      <c r="F72" s="54" t="s">
        <v>386</v>
      </c>
      <c r="G72" s="54">
        <v>157.49</v>
      </c>
      <c r="H72" s="69">
        <v>14.82</v>
      </c>
      <c r="I72" s="69">
        <v>604.66</v>
      </c>
      <c r="J72" s="54" t="s">
        <v>387</v>
      </c>
      <c r="K72" s="54">
        <v>617.3</v>
      </c>
      <c r="L72" s="70"/>
      <c r="M72" s="69">
        <f t="shared" si="2"/>
        <v>3.9196139437424593</v>
      </c>
      <c r="N72" s="67" t="s">
        <v>388</v>
      </c>
    </row>
    <row r="73" spans="1:14" ht="48">
      <c r="A73" s="65">
        <v>50</v>
      </c>
      <c r="B73" s="66" t="s">
        <v>389</v>
      </c>
      <c r="C73" s="52" t="s">
        <v>390</v>
      </c>
      <c r="D73" s="67" t="s">
        <v>352</v>
      </c>
      <c r="E73" s="68">
        <v>18</v>
      </c>
      <c r="F73" s="54" t="s">
        <v>391</v>
      </c>
      <c r="G73" s="54">
        <v>43.92</v>
      </c>
      <c r="H73" s="69">
        <v>4.85</v>
      </c>
      <c r="I73" s="69">
        <v>87.3</v>
      </c>
      <c r="J73" s="54" t="s">
        <v>392</v>
      </c>
      <c r="K73" s="54">
        <v>89.28</v>
      </c>
      <c r="L73" s="70"/>
      <c r="M73" s="69">
        <f t="shared" si="2"/>
        <v>2.0327868852459017</v>
      </c>
      <c r="N73" s="67" t="s">
        <v>393</v>
      </c>
    </row>
    <row r="74" spans="1:14" ht="36">
      <c r="A74" s="65">
        <v>51</v>
      </c>
      <c r="B74" s="66" t="s">
        <v>394</v>
      </c>
      <c r="C74" s="52" t="s">
        <v>395</v>
      </c>
      <c r="D74" s="67" t="s">
        <v>396</v>
      </c>
      <c r="E74" s="68">
        <v>9.6104</v>
      </c>
      <c r="F74" s="54" t="s">
        <v>397</v>
      </c>
      <c r="G74" s="54">
        <v>9.61</v>
      </c>
      <c r="H74" s="69"/>
      <c r="I74" s="69"/>
      <c r="J74" s="54" t="s">
        <v>235</v>
      </c>
      <c r="K74" s="54"/>
      <c r="L74" s="70"/>
      <c r="M74" s="69" t="str">
        <f t="shared" si="2"/>
        <v> </v>
      </c>
      <c r="N74" s="67"/>
    </row>
    <row r="75" spans="1:14" ht="12.75">
      <c r="A75" s="65">
        <v>52</v>
      </c>
      <c r="B75" s="66" t="s">
        <v>398</v>
      </c>
      <c r="C75" s="52" t="s">
        <v>399</v>
      </c>
      <c r="D75" s="67" t="s">
        <v>400</v>
      </c>
      <c r="E75" s="68">
        <v>450</v>
      </c>
      <c r="F75" s="54" t="s">
        <v>401</v>
      </c>
      <c r="G75" s="54">
        <v>7987.5</v>
      </c>
      <c r="H75" s="69"/>
      <c r="I75" s="69"/>
      <c r="J75" s="54" t="s">
        <v>402</v>
      </c>
      <c r="K75" s="54">
        <v>24444</v>
      </c>
      <c r="L75" s="70"/>
      <c r="M75" s="69">
        <f t="shared" si="2"/>
        <v>3.060281690140845</v>
      </c>
      <c r="N75" s="67"/>
    </row>
    <row r="76" spans="1:14" ht="12.75">
      <c r="A76" s="65">
        <v>53</v>
      </c>
      <c r="B76" s="66" t="s">
        <v>398</v>
      </c>
      <c r="C76" s="52" t="s">
        <v>403</v>
      </c>
      <c r="D76" s="67" t="s">
        <v>404</v>
      </c>
      <c r="E76" s="68">
        <v>1</v>
      </c>
      <c r="F76" s="54" t="s">
        <v>405</v>
      </c>
      <c r="G76" s="54">
        <v>14.95</v>
      </c>
      <c r="H76" s="69"/>
      <c r="I76" s="69"/>
      <c r="J76" s="54" t="s">
        <v>406</v>
      </c>
      <c r="K76" s="54">
        <v>9800</v>
      </c>
      <c r="L76" s="70"/>
      <c r="M76" s="69">
        <f t="shared" si="2"/>
        <v>655.5183946488295</v>
      </c>
      <c r="N76" s="67"/>
    </row>
    <row r="77" spans="1:14" ht="48">
      <c r="A77" s="65">
        <v>54</v>
      </c>
      <c r="B77" s="66" t="s">
        <v>407</v>
      </c>
      <c r="C77" s="52" t="s">
        <v>408</v>
      </c>
      <c r="D77" s="67" t="s">
        <v>352</v>
      </c>
      <c r="E77" s="68">
        <v>2</v>
      </c>
      <c r="F77" s="54" t="s">
        <v>409</v>
      </c>
      <c r="G77" s="54">
        <v>2406.82</v>
      </c>
      <c r="H77" s="69">
        <v>6675</v>
      </c>
      <c r="I77" s="69">
        <v>13350</v>
      </c>
      <c r="J77" s="54" t="s">
        <v>410</v>
      </c>
      <c r="K77" s="54">
        <v>13463.24</v>
      </c>
      <c r="L77" s="70"/>
      <c r="M77" s="69">
        <f t="shared" si="2"/>
        <v>5.593787653418203</v>
      </c>
      <c r="N77" s="67" t="s">
        <v>411</v>
      </c>
    </row>
    <row r="78" spans="1:14" ht="36">
      <c r="A78" s="65">
        <v>55</v>
      </c>
      <c r="B78" s="66" t="s">
        <v>412</v>
      </c>
      <c r="C78" s="52" t="s">
        <v>413</v>
      </c>
      <c r="D78" s="67" t="s">
        <v>352</v>
      </c>
      <c r="E78" s="68">
        <v>8</v>
      </c>
      <c r="F78" s="54" t="s">
        <v>414</v>
      </c>
      <c r="G78" s="54">
        <v>4386</v>
      </c>
      <c r="H78" s="69">
        <v>3152.24</v>
      </c>
      <c r="I78" s="69">
        <v>25217.92</v>
      </c>
      <c r="J78" s="54" t="s">
        <v>415</v>
      </c>
      <c r="K78" s="54">
        <v>25763.12</v>
      </c>
      <c r="L78" s="70"/>
      <c r="M78" s="69">
        <f t="shared" si="2"/>
        <v>5.873944368445052</v>
      </c>
      <c r="N78" s="67" t="s">
        <v>416</v>
      </c>
    </row>
    <row r="79" spans="1:14" ht="12.75">
      <c r="A79" s="71"/>
      <c r="B79" s="72" t="s">
        <v>51</v>
      </c>
      <c r="C79" s="73" t="s">
        <v>417</v>
      </c>
      <c r="D79" s="74" t="s">
        <v>237</v>
      </c>
      <c r="E79" s="75"/>
      <c r="F79" s="76" t="s">
        <v>238</v>
      </c>
      <c r="G79" s="76">
        <v>18573</v>
      </c>
      <c r="H79" s="77"/>
      <c r="I79" s="77"/>
      <c r="J79" s="76" t="s">
        <v>238</v>
      </c>
      <c r="K79" s="76">
        <v>91654</v>
      </c>
      <c r="L79" s="78"/>
      <c r="M79" s="77">
        <f t="shared" si="2"/>
        <v>4.93479782479944</v>
      </c>
      <c r="N79" s="74"/>
    </row>
    <row r="80" spans="1:14" ht="17.25" customHeight="1">
      <c r="A80" s="104" t="s">
        <v>418</v>
      </c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</row>
    <row r="81" spans="1:14" ht="60">
      <c r="A81" s="65">
        <v>57</v>
      </c>
      <c r="B81" s="66" t="s">
        <v>419</v>
      </c>
      <c r="C81" s="52" t="s">
        <v>420</v>
      </c>
      <c r="D81" s="67" t="s">
        <v>352</v>
      </c>
      <c r="E81" s="68">
        <v>20</v>
      </c>
      <c r="F81" s="54" t="s">
        <v>421</v>
      </c>
      <c r="G81" s="54">
        <v>1844</v>
      </c>
      <c r="H81" s="69">
        <v>264.43</v>
      </c>
      <c r="I81" s="69">
        <v>5288.6</v>
      </c>
      <c r="J81" s="54" t="s">
        <v>422</v>
      </c>
      <c r="K81" s="54">
        <v>5395.4</v>
      </c>
      <c r="L81" s="70"/>
      <c r="M81" s="69">
        <f>IF(ISNUMBER(K81/G81),IF(NOT(K81/G81=0),K81/G81," ")," ")</f>
        <v>2.925921908893709</v>
      </c>
      <c r="N81" s="67" t="s">
        <v>423</v>
      </c>
    </row>
    <row r="82" spans="1:14" ht="12.75">
      <c r="A82" s="65">
        <v>58</v>
      </c>
      <c r="B82" s="66" t="s">
        <v>424</v>
      </c>
      <c r="C82" s="52" t="s">
        <v>425</v>
      </c>
      <c r="D82" s="67" t="s">
        <v>352</v>
      </c>
      <c r="E82" s="68">
        <v>20</v>
      </c>
      <c r="F82" s="54" t="s">
        <v>426</v>
      </c>
      <c r="G82" s="54">
        <v>849.2</v>
      </c>
      <c r="H82" s="69">
        <v>161.64</v>
      </c>
      <c r="I82" s="69">
        <v>3232.8</v>
      </c>
      <c r="J82" s="54" t="s">
        <v>427</v>
      </c>
      <c r="K82" s="54">
        <v>3298.6</v>
      </c>
      <c r="L82" s="70"/>
      <c r="M82" s="69">
        <f>IF(ISNUMBER(K82/G82),IF(NOT(K82/G82=0),K82/G82," ")," ")</f>
        <v>3.8843617522373997</v>
      </c>
      <c r="N82" s="67" t="s">
        <v>428</v>
      </c>
    </row>
    <row r="83" spans="1:14" ht="60">
      <c r="A83" s="65">
        <v>59</v>
      </c>
      <c r="B83" s="66" t="s">
        <v>429</v>
      </c>
      <c r="C83" s="52" t="s">
        <v>430</v>
      </c>
      <c r="D83" s="67" t="s">
        <v>431</v>
      </c>
      <c r="E83" s="68">
        <v>0.024</v>
      </c>
      <c r="F83" s="54" t="s">
        <v>432</v>
      </c>
      <c r="G83" s="54">
        <v>162.24</v>
      </c>
      <c r="H83" s="69">
        <v>21833</v>
      </c>
      <c r="I83" s="69">
        <v>523.99</v>
      </c>
      <c r="J83" s="54" t="s">
        <v>433</v>
      </c>
      <c r="K83" s="54">
        <v>536.42</v>
      </c>
      <c r="L83" s="70"/>
      <c r="M83" s="69">
        <f>IF(ISNUMBER(K83/G83),IF(NOT(K83/G83=0),K83/G83," ")," ")</f>
        <v>3.3063362919132144</v>
      </c>
      <c r="N83" s="67" t="s">
        <v>434</v>
      </c>
    </row>
    <row r="84" spans="1:14" ht="36">
      <c r="A84" s="65">
        <v>60</v>
      </c>
      <c r="B84" s="66" t="s">
        <v>435</v>
      </c>
      <c r="C84" s="52" t="s">
        <v>436</v>
      </c>
      <c r="D84" s="67" t="s">
        <v>437</v>
      </c>
      <c r="E84" s="68">
        <v>0.8</v>
      </c>
      <c r="F84" s="54" t="s">
        <v>438</v>
      </c>
      <c r="G84" s="54">
        <v>1277.11</v>
      </c>
      <c r="H84" s="69">
        <v>2915.61</v>
      </c>
      <c r="I84" s="69">
        <v>2332.49</v>
      </c>
      <c r="J84" s="54" t="s">
        <v>439</v>
      </c>
      <c r="K84" s="54">
        <v>2382.23</v>
      </c>
      <c r="L84" s="70"/>
      <c r="M84" s="69">
        <f>IF(ISNUMBER(K84/G84),IF(NOT(K84/G84=0),K84/G84," ")," ")</f>
        <v>1.8653287500685143</v>
      </c>
      <c r="N84" s="67" t="s">
        <v>291</v>
      </c>
    </row>
    <row r="85" spans="1:14" ht="12.75">
      <c r="A85" s="71"/>
      <c r="B85" s="72" t="s">
        <v>51</v>
      </c>
      <c r="C85" s="73" t="s">
        <v>440</v>
      </c>
      <c r="D85" s="74" t="s">
        <v>237</v>
      </c>
      <c r="E85" s="75"/>
      <c r="F85" s="76" t="s">
        <v>238</v>
      </c>
      <c r="G85" s="76">
        <v>4132</v>
      </c>
      <c r="H85" s="77"/>
      <c r="I85" s="77"/>
      <c r="J85" s="76" t="s">
        <v>238</v>
      </c>
      <c r="K85" s="76">
        <v>11612</v>
      </c>
      <c r="L85" s="78"/>
      <c r="M85" s="77">
        <f>IF(ISNUMBER(K85/G85),IF(NOT(K85/G85=0),K85/G85," ")," ")</f>
        <v>2.81026137463698</v>
      </c>
      <c r="N85" s="74"/>
    </row>
    <row r="86" spans="1:14" ht="12.75">
      <c r="A86" s="85" t="s">
        <v>160</v>
      </c>
      <c r="B86" s="102"/>
      <c r="C86" s="102"/>
      <c r="D86" s="102"/>
      <c r="E86" s="102"/>
      <c r="F86" s="102"/>
      <c r="G86" s="79">
        <v>27441</v>
      </c>
      <c r="H86" s="80"/>
      <c r="I86" s="80"/>
      <c r="J86" s="80"/>
      <c r="K86" s="79">
        <v>145990</v>
      </c>
      <c r="L86" s="81"/>
      <c r="M86" s="79">
        <f aca="true" ca="1" t="shared" si="3" ref="M86:M100">IF(ISNUMBER(INDIRECT("K"&amp;ROW())/INDIRECT("G"&amp;ROW())),INDIRECT("K"&amp;ROW())/INDIRECT("G"&amp;ROW())," ")</f>
        <v>5.320141394264057</v>
      </c>
      <c r="N86" s="61" t="s">
        <v>441</v>
      </c>
    </row>
    <row r="87" spans="1:14" ht="12.75">
      <c r="A87" s="85" t="s">
        <v>165</v>
      </c>
      <c r="B87" s="102"/>
      <c r="C87" s="102"/>
      <c r="D87" s="102"/>
      <c r="E87" s="102"/>
      <c r="F87" s="102"/>
      <c r="G87" s="79"/>
      <c r="H87" s="80"/>
      <c r="I87" s="80"/>
      <c r="J87" s="80"/>
      <c r="K87" s="79"/>
      <c r="L87" s="81"/>
      <c r="M87" s="79" t="str">
        <f ca="1" t="shared" si="3"/>
        <v> </v>
      </c>
      <c r="N87" s="61" t="s">
        <v>441</v>
      </c>
    </row>
    <row r="88" spans="1:14" ht="12.75">
      <c r="A88" s="85" t="s">
        <v>166</v>
      </c>
      <c r="B88" s="102"/>
      <c r="C88" s="102"/>
      <c r="D88" s="102"/>
      <c r="E88" s="102"/>
      <c r="F88" s="102"/>
      <c r="G88" s="79">
        <v>2767</v>
      </c>
      <c r="H88" s="80"/>
      <c r="I88" s="80"/>
      <c r="J88" s="80"/>
      <c r="K88" s="79">
        <v>33231</v>
      </c>
      <c r="L88" s="81"/>
      <c r="M88" s="79">
        <f ca="1" t="shared" si="3"/>
        <v>12.009757860498736</v>
      </c>
      <c r="N88" s="61" t="s">
        <v>441</v>
      </c>
    </row>
    <row r="89" spans="1:14" ht="12.75">
      <c r="A89" s="85" t="s">
        <v>167</v>
      </c>
      <c r="B89" s="102"/>
      <c r="C89" s="102"/>
      <c r="D89" s="102"/>
      <c r="E89" s="102"/>
      <c r="F89" s="102"/>
      <c r="G89" s="79">
        <v>18573</v>
      </c>
      <c r="H89" s="80"/>
      <c r="I89" s="80"/>
      <c r="J89" s="80"/>
      <c r="K89" s="79">
        <v>91654</v>
      </c>
      <c r="L89" s="81"/>
      <c r="M89" s="79">
        <f ca="1" t="shared" si="3"/>
        <v>4.93479782479944</v>
      </c>
      <c r="N89" s="61" t="s">
        <v>441</v>
      </c>
    </row>
    <row r="90" spans="1:14" ht="12.75">
      <c r="A90" s="85" t="s">
        <v>168</v>
      </c>
      <c r="B90" s="102"/>
      <c r="C90" s="102"/>
      <c r="D90" s="102"/>
      <c r="E90" s="102"/>
      <c r="F90" s="102"/>
      <c r="G90" s="79">
        <v>2224</v>
      </c>
      <c r="H90" s="80"/>
      <c r="I90" s="80"/>
      <c r="J90" s="80"/>
      <c r="K90" s="79">
        <v>12556</v>
      </c>
      <c r="L90" s="81"/>
      <c r="M90" s="79">
        <f ca="1" t="shared" si="3"/>
        <v>5.64568345323741</v>
      </c>
      <c r="N90" s="61" t="s">
        <v>441</v>
      </c>
    </row>
    <row r="91" spans="1:14" ht="12.75">
      <c r="A91" s="86" t="s">
        <v>169</v>
      </c>
      <c r="B91" s="103"/>
      <c r="C91" s="103"/>
      <c r="D91" s="103"/>
      <c r="E91" s="103"/>
      <c r="F91" s="103"/>
      <c r="G91" s="79">
        <v>2605</v>
      </c>
      <c r="H91" s="80"/>
      <c r="I91" s="80"/>
      <c r="J91" s="80"/>
      <c r="K91" s="79">
        <v>26541</v>
      </c>
      <c r="L91" s="81"/>
      <c r="M91" s="79">
        <f ca="1" t="shared" si="3"/>
        <v>10.18848368522073</v>
      </c>
      <c r="N91" s="61" t="s">
        <v>441</v>
      </c>
    </row>
    <row r="92" spans="1:14" ht="12.75">
      <c r="A92" s="86" t="s">
        <v>170</v>
      </c>
      <c r="B92" s="103"/>
      <c r="C92" s="103"/>
      <c r="D92" s="103"/>
      <c r="E92" s="103"/>
      <c r="F92" s="103"/>
      <c r="G92" s="79">
        <v>1654</v>
      </c>
      <c r="H92" s="80"/>
      <c r="I92" s="80"/>
      <c r="J92" s="80"/>
      <c r="K92" s="79">
        <v>15888</v>
      </c>
      <c r="L92" s="81"/>
      <c r="M92" s="79">
        <f ca="1" t="shared" si="3"/>
        <v>9.605804111245465</v>
      </c>
      <c r="N92" s="61" t="s">
        <v>441</v>
      </c>
    </row>
    <row r="93" spans="1:14" ht="12.75">
      <c r="A93" s="86" t="s">
        <v>171</v>
      </c>
      <c r="B93" s="103"/>
      <c r="C93" s="103"/>
      <c r="D93" s="103"/>
      <c r="E93" s="103"/>
      <c r="F93" s="103"/>
      <c r="G93" s="79"/>
      <c r="H93" s="80"/>
      <c r="I93" s="80"/>
      <c r="J93" s="80"/>
      <c r="K93" s="79"/>
      <c r="L93" s="81"/>
      <c r="M93" s="79" t="str">
        <f ca="1" t="shared" si="3"/>
        <v> </v>
      </c>
      <c r="N93" s="61" t="s">
        <v>441</v>
      </c>
    </row>
    <row r="94" spans="1:14" ht="12.75">
      <c r="A94" s="85" t="s">
        <v>172</v>
      </c>
      <c r="B94" s="102"/>
      <c r="C94" s="102"/>
      <c r="D94" s="102"/>
      <c r="E94" s="102"/>
      <c r="F94" s="102"/>
      <c r="G94" s="79">
        <v>7817</v>
      </c>
      <c r="H94" s="80"/>
      <c r="I94" s="80"/>
      <c r="J94" s="80"/>
      <c r="K94" s="79">
        <v>57471</v>
      </c>
      <c r="L94" s="81"/>
      <c r="M94" s="79">
        <f ca="1" t="shared" si="3"/>
        <v>7.352053217346808</v>
      </c>
      <c r="N94" s="61" t="s">
        <v>441</v>
      </c>
    </row>
    <row r="95" spans="1:14" ht="12.75">
      <c r="A95" s="85" t="s">
        <v>173</v>
      </c>
      <c r="B95" s="102"/>
      <c r="C95" s="102"/>
      <c r="D95" s="102"/>
      <c r="E95" s="102"/>
      <c r="F95" s="102"/>
      <c r="G95" s="79">
        <v>19076</v>
      </c>
      <c r="H95" s="80"/>
      <c r="I95" s="80"/>
      <c r="J95" s="80"/>
      <c r="K95" s="79">
        <v>111951</v>
      </c>
      <c r="L95" s="81"/>
      <c r="M95" s="79">
        <f ca="1" t="shared" si="3"/>
        <v>5.868683162088488</v>
      </c>
      <c r="N95" s="61" t="s">
        <v>441</v>
      </c>
    </row>
    <row r="96" spans="1:14" ht="12.75">
      <c r="A96" s="85" t="s">
        <v>174</v>
      </c>
      <c r="B96" s="102"/>
      <c r="C96" s="102"/>
      <c r="D96" s="102"/>
      <c r="E96" s="102"/>
      <c r="F96" s="102"/>
      <c r="G96" s="79">
        <v>4132</v>
      </c>
      <c r="H96" s="80"/>
      <c r="I96" s="80"/>
      <c r="J96" s="80"/>
      <c r="K96" s="79">
        <v>11612</v>
      </c>
      <c r="L96" s="81"/>
      <c r="M96" s="79">
        <f ca="1" t="shared" si="3"/>
        <v>2.81026137463698</v>
      </c>
      <c r="N96" s="61" t="s">
        <v>441</v>
      </c>
    </row>
    <row r="97" spans="1:14" ht="12.75">
      <c r="A97" s="85" t="s">
        <v>175</v>
      </c>
      <c r="B97" s="102"/>
      <c r="C97" s="102"/>
      <c r="D97" s="102"/>
      <c r="E97" s="102"/>
      <c r="F97" s="102"/>
      <c r="G97" s="79">
        <v>675</v>
      </c>
      <c r="H97" s="80"/>
      <c r="I97" s="80"/>
      <c r="J97" s="80"/>
      <c r="K97" s="79">
        <v>7385</v>
      </c>
      <c r="L97" s="81"/>
      <c r="M97" s="79">
        <f ca="1" t="shared" si="3"/>
        <v>10.940740740740742</v>
      </c>
      <c r="N97" s="61" t="s">
        <v>441</v>
      </c>
    </row>
    <row r="98" spans="1:14" ht="12.75">
      <c r="A98" s="85" t="s">
        <v>176</v>
      </c>
      <c r="B98" s="102"/>
      <c r="C98" s="102"/>
      <c r="D98" s="102"/>
      <c r="E98" s="102"/>
      <c r="F98" s="102"/>
      <c r="G98" s="79">
        <v>31700</v>
      </c>
      <c r="H98" s="80"/>
      <c r="I98" s="80"/>
      <c r="J98" s="80"/>
      <c r="K98" s="79">
        <v>188419</v>
      </c>
      <c r="L98" s="81"/>
      <c r="M98" s="79">
        <f ca="1" t="shared" si="3"/>
        <v>5.943817034700316</v>
      </c>
      <c r="N98" s="61" t="s">
        <v>441</v>
      </c>
    </row>
    <row r="99" spans="1:14" ht="12.75">
      <c r="A99" s="85" t="s">
        <v>177</v>
      </c>
      <c r="B99" s="102"/>
      <c r="C99" s="102"/>
      <c r="D99" s="102"/>
      <c r="E99" s="102"/>
      <c r="F99" s="102"/>
      <c r="G99" s="79">
        <v>5706</v>
      </c>
      <c r="H99" s="80"/>
      <c r="I99" s="80"/>
      <c r="J99" s="80"/>
      <c r="K99" s="79">
        <v>33915</v>
      </c>
      <c r="L99" s="81"/>
      <c r="M99" s="79">
        <f ca="1" t="shared" si="3"/>
        <v>5.943743427970557</v>
      </c>
      <c r="N99" s="61" t="s">
        <v>441</v>
      </c>
    </row>
    <row r="100" spans="1:14" ht="12.75">
      <c r="A100" s="86" t="s">
        <v>178</v>
      </c>
      <c r="B100" s="103"/>
      <c r="C100" s="103"/>
      <c r="D100" s="103"/>
      <c r="E100" s="103"/>
      <c r="F100" s="103"/>
      <c r="G100" s="79">
        <v>37406</v>
      </c>
      <c r="H100" s="80"/>
      <c r="I100" s="80"/>
      <c r="J100" s="80"/>
      <c r="K100" s="79">
        <v>222334</v>
      </c>
      <c r="L100" s="81"/>
      <c r="M100" s="79">
        <f ca="1" t="shared" si="3"/>
        <v>5.9438058065550985</v>
      </c>
      <c r="N100" s="61" t="s">
        <v>441</v>
      </c>
    </row>
    <row r="101" spans="1:14" ht="12.75">
      <c r="A101" s="27"/>
      <c r="G101" s="45"/>
      <c r="H101" s="46"/>
      <c r="I101" s="46"/>
      <c r="J101" s="46"/>
      <c r="K101" s="45"/>
      <c r="L101" s="47"/>
      <c r="M101" s="45"/>
      <c r="N101" s="27"/>
    </row>
    <row r="102" spans="1:14" ht="12.75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8"/>
      <c r="M102" s="4"/>
      <c r="N102" s="4"/>
    </row>
    <row r="103" spans="1:14" ht="12.75">
      <c r="A103" s="32" t="s">
        <v>18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8"/>
      <c r="M103" s="4"/>
      <c r="N103" s="4"/>
    </row>
    <row r="104" spans="1:14" ht="12.7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8"/>
      <c r="M104" s="4"/>
      <c r="N104" s="4"/>
    </row>
    <row r="105" spans="1:14" ht="12.75">
      <c r="A105" s="32" t="s">
        <v>19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8"/>
      <c r="M105" s="4"/>
      <c r="N105" s="4"/>
    </row>
  </sheetData>
  <sheetProtection/>
  <mergeCells count="47">
    <mergeCell ref="A1:N1"/>
    <mergeCell ref="A2:N2"/>
    <mergeCell ref="A3:N3"/>
    <mergeCell ref="A4:N4"/>
    <mergeCell ref="G6:I6"/>
    <mergeCell ref="G7:H7"/>
    <mergeCell ref="J7:K7"/>
    <mergeCell ref="G10:H10"/>
    <mergeCell ref="J6:M6"/>
    <mergeCell ref="G8:H8"/>
    <mergeCell ref="J8:K8"/>
    <mergeCell ref="G9:H9"/>
    <mergeCell ref="J9:K9"/>
    <mergeCell ref="J10:K10"/>
    <mergeCell ref="M16:M18"/>
    <mergeCell ref="N16:N18"/>
    <mergeCell ref="D17:D18"/>
    <mergeCell ref="H17:I17"/>
    <mergeCell ref="J17:K17"/>
    <mergeCell ref="F16:G17"/>
    <mergeCell ref="H16:K16"/>
    <mergeCell ref="A20:N20"/>
    <mergeCell ref="A21:N21"/>
    <mergeCell ref="A37:N37"/>
    <mergeCell ref="A52:N52"/>
    <mergeCell ref="G11:H11"/>
    <mergeCell ref="J11:K11"/>
    <mergeCell ref="A16:A18"/>
    <mergeCell ref="B16:B18"/>
    <mergeCell ref="C16:C18"/>
    <mergeCell ref="E16:E18"/>
    <mergeCell ref="A89:F89"/>
    <mergeCell ref="A90:F90"/>
    <mergeCell ref="A91:F91"/>
    <mergeCell ref="A92:F92"/>
    <mergeCell ref="A80:N80"/>
    <mergeCell ref="A86:F86"/>
    <mergeCell ref="A87:F87"/>
    <mergeCell ref="A88:F88"/>
    <mergeCell ref="A97:F97"/>
    <mergeCell ref="A98:F98"/>
    <mergeCell ref="A99:F99"/>
    <mergeCell ref="A100:F100"/>
    <mergeCell ref="A93:F93"/>
    <mergeCell ref="A94:F94"/>
    <mergeCell ref="A95:F95"/>
    <mergeCell ref="A96:F96"/>
  </mergeCells>
  <printOptions/>
  <pageMargins left="0.7874015748031497" right="0.3937007874015748" top="0.3937007874015748" bottom="0.3937007874015748" header="0.2362204724409449" footer="0.2362204724409449"/>
  <pageSetup fitToHeight="30000" fitToWidth="1" horizontalDpi="600" verticalDpi="600" orientation="landscape" paperSize="9" scale="77" r:id="rId3"/>
  <headerFooter alignWithMargins="0">
    <oddHeader>&amp;LГРАНД-Смета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Разиф</dc:creator>
  <cp:keywords/>
  <dc:description/>
  <cp:lastModifiedBy>User</cp:lastModifiedBy>
  <cp:lastPrinted>2017-05-19T07:15:05Z</cp:lastPrinted>
  <dcterms:created xsi:type="dcterms:W3CDTF">2003-01-28T12:33:10Z</dcterms:created>
  <dcterms:modified xsi:type="dcterms:W3CDTF">2017-05-30T09:28:57Z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