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</sheets>
  <definedNames>
    <definedName name="_xlnm.Print_Titles" localSheetId="0">'Мои данные'!$35:$35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  <author>onikitina</author>
  </authors>
  <commentList>
    <comment ref="A17" authorId="0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9" authorId="0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20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23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7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35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35" authorId="0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35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35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35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35" authorId="1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35" authorId="1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35" authorId="1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35" authorId="0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35" authorId="0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35" authorId="0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63" authorId="0">
      <text>
        <r>
          <rPr>
            <sz val="8"/>
            <rFont val="Tahoma"/>
            <family val="2"/>
          </rPr>
          <t xml:space="preserve"> &lt;Составил&gt;</t>
        </r>
      </text>
    </comment>
    <comment ref="A65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G23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7" authorId="1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46" authorId="0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46" authorId="0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46" authorId="0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46" authorId="0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46" authorId="0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46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30" authorId="0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24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4" authorId="1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25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25" authorId="1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35" authorId="0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V26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6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46" authorId="0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X26" authorId="1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6" authorId="1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6" authorId="1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X27" authorId="1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7" authorId="1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7" authorId="1">
      <text>
        <r>
          <rPr>
            <b/>
            <sz val="8"/>
            <rFont val="Tahoma"/>
            <family val="2"/>
          </rPr>
          <t xml:space="preserve"> &lt;Итого СП&gt;</t>
        </r>
      </text>
    </comment>
  </commentList>
</comments>
</file>

<file path=xl/sharedStrings.xml><?xml version="1.0" encoding="utf-8"?>
<sst xmlns="http://schemas.openxmlformats.org/spreadsheetml/2006/main" count="97" uniqueCount="74">
  <si>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</si>
  <si>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</si>
  <si>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</si>
  <si>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</si>
  <si>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</si>
  <si>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</si>
  <si>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</si>
  <si>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</si>
  <si>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</si>
  <si>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</si>
  <si>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</si>
  <si>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</si>
  <si>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</si>
  <si>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</si>
  <si>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</si>
  <si>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</si>
  <si>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</si>
  <si>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Составил:_______________________</t>
  </si>
  <si>
    <t>Проверил:_______________________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</si>
  <si>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</si>
  <si>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</si>
  <si>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</si>
  <si>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</si>
  <si>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</si>
  <si>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>% НР</t>
  </si>
  <si>
    <t>% СП</t>
  </si>
  <si>
    <t xml:space="preserve">                           Раздел 1. Демонтажные работы</t>
  </si>
  <si>
    <t>ТЕРр67-4-5
Демонтаж: светильников для люминесцентных ламп
100 шт.</t>
  </si>
  <si>
    <t>2.7
_____
1.31</t>
  </si>
  <si>
    <t>1
_____
2</t>
  </si>
  <si>
    <t>Накладные расходы от ФОТ(220 руб.)</t>
  </si>
  <si>
    <t>68%=85%*(0.85*0,94)</t>
  </si>
  <si>
    <t>Сметная прибыль от ФОТ(220 руб.)</t>
  </si>
  <si>
    <t>47%=65%*(0.8*0,9)</t>
  </si>
  <si>
    <t>Всего с НР и СП</t>
  </si>
  <si>
    <t/>
  </si>
  <si>
    <t xml:space="preserve">                           Раздел 2. Монтажные работы</t>
  </si>
  <si>
    <t>ТЕРм08-03-594-17
Светильник в подвесных потолках, устанавливаемый: на закладных деталях, количество ламп в светильнике до 4
100 шт.</t>
  </si>
  <si>
    <t>1645.25
_____
88.99</t>
  </si>
  <si>
    <t>234.9
_____
16.17</t>
  </si>
  <si>
    <t>313
_____
16</t>
  </si>
  <si>
    <t>45
_____
3</t>
  </si>
  <si>
    <t>3751
_____
60</t>
  </si>
  <si>
    <t>267
_____
37</t>
  </si>
  <si>
    <t>Накладные расходы от ФОТ(3788 руб.)</t>
  </si>
  <si>
    <t>76%=95%*(0.85*0,94)</t>
  </si>
  <si>
    <t>Сметная прибыль от ФОТ(3788 руб.)</t>
  </si>
  <si>
    <t>Итого прямые затраты по смете</t>
  </si>
  <si>
    <t>331
_____
16</t>
  </si>
  <si>
    <t>3969
_____
60</t>
  </si>
  <si>
    <t>268
_____
39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</si>
  <si>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</si>
  <si>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</si>
  <si>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</si>
  <si>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</si>
  <si>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</si>
  <si>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</si>
  <si>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</si>
  <si>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Электромонтажные работы (ремонтно-строительные)</t>
  </si>
  <si>
    <t xml:space="preserve">    Электромонтажные работы на других объектах</t>
  </si>
  <si>
    <t xml:space="preserve">    Итого</t>
  </si>
  <si>
    <t>Основание: дефектная ведомость</t>
  </si>
  <si>
    <t>УТВЕРЖДАЮ</t>
  </si>
  <si>
    <t>Глава администрации</t>
  </si>
  <si>
    <t>Симского городского поселения</t>
  </si>
  <si>
    <t>____________________ А.Д. Решетов</t>
  </si>
  <si>
    <t>"____" _______________ 2016 г.</t>
  </si>
  <si>
    <t>НДС 18%</t>
  </si>
  <si>
    <t xml:space="preserve">    ВСЕГО по смете с учетом НДС</t>
  </si>
  <si>
    <t>к извещению о проведении</t>
  </si>
  <si>
    <t>запроса котировок</t>
  </si>
  <si>
    <t>на выполнение работ по монтажу потолочных светодиодных светильников в помещениях администрации Симского городского поселения</t>
  </si>
  <si>
    <t>ОБОСНОВАНИЕ НАЧАЛЬНОЙ (МАКСИМАЛЬНОЙ) ЦЕНЫ КОНТРАКТА</t>
  </si>
  <si>
    <t>Приложение №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</si>
</sst>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i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1" fillId="0" borderId="11" xfId="0" applyFont="1" applyBorder="1" applyAlignment="1">
      <alignment vertical="top"/>
    </xf>
    <xf numFmtId="173" fontId="11" fillId="0" borderId="12" xfId="61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" xfId="63" applyFont="1">
      <alignment horizontal="center" wrapText="1"/>
      <protection/>
    </xf>
    <xf numFmtId="0" fontId="7" fillId="0" borderId="1" xfId="63" applyFont="1" applyFill="1">
      <alignment horizontal="center" wrapText="1"/>
      <protection/>
    </xf>
    <xf numFmtId="0" fontId="8" fillId="0" borderId="0" xfId="0" applyFont="1" applyAlignment="1">
      <alignment vertical="top" wrapText="1"/>
    </xf>
    <xf numFmtId="0" fontId="8" fillId="0" borderId="0" xfId="55" applyFont="1" applyAlignment="1">
      <alignment horizontal="righ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indent="1"/>
    </xf>
    <xf numFmtId="0" fontId="10" fillId="0" borderId="0" xfId="0" applyFont="1" applyBorder="1" applyAlignment="1">
      <alignment/>
    </xf>
    <xf numFmtId="1" fontId="11" fillId="0" borderId="0" xfId="59" applyNumberFormat="1" applyFont="1" applyAlignment="1">
      <alignment horizontal="right"/>
      <protection/>
    </xf>
    <xf numFmtId="0" fontId="8" fillId="0" borderId="0" xfId="85" applyFont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59">
      <alignment/>
      <protection/>
    </xf>
    <xf numFmtId="0" fontId="0" fillId="0" borderId="0" xfId="61">
      <alignment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8" fillId="0" borderId="1" xfId="55" applyFont="1" applyBorder="1" applyAlignment="1">
      <alignment horizontal="right" vertical="top" wrapText="1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1" xfId="55" applyFont="1" applyBorder="1" applyAlignment="1">
      <alignment horizontal="left" vertical="top" wrapText="1"/>
      <protection/>
    </xf>
    <xf numFmtId="0" fontId="11" fillId="0" borderId="1" xfId="55" applyFont="1" applyBorder="1" applyAlignment="1">
      <alignment horizontal="left" vertical="top" wrapText="1"/>
      <protection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3" fontId="11" fillId="0" borderId="15" xfId="61" applyNumberFormat="1" applyFont="1" applyBorder="1" applyAlignment="1">
      <alignment horizontal="right"/>
      <protection/>
    </xf>
    <xf numFmtId="173" fontId="11" fillId="0" borderId="12" xfId="61" applyNumberFormat="1" applyFont="1" applyBorder="1" applyAlignment="1">
      <alignment horizontal="right"/>
      <protection/>
    </xf>
    <xf numFmtId="173" fontId="10" fillId="0" borderId="15" xfId="59" applyNumberFormat="1" applyFont="1" applyBorder="1" applyAlignment="1">
      <alignment horizontal="right"/>
      <protection/>
    </xf>
    <xf numFmtId="173" fontId="10" fillId="0" borderId="12" xfId="59" applyNumberFormat="1" applyFont="1" applyBorder="1" applyAlignment="1">
      <alignment horizontal="right"/>
      <protection/>
    </xf>
    <xf numFmtId="0" fontId="9" fillId="0" borderId="0" xfId="82" applyFont="1">
      <alignment horizontal="center"/>
      <protection/>
    </xf>
    <xf numFmtId="0" fontId="8" fillId="0" borderId="0" xfId="82" applyFont="1">
      <alignment horizontal="center"/>
      <protection/>
    </xf>
    <xf numFmtId="0" fontId="11" fillId="0" borderId="0" xfId="82" applyFont="1">
      <alignment horizontal="center"/>
      <protection/>
    </xf>
    <xf numFmtId="0" fontId="8" fillId="0" borderId="0" xfId="82" applyFont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7"/>
  <sheetViews>
    <sheetView showGridLines="0" tabSelected="1"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5" width="9.125" style="1" hidden="1" customWidth="1"/>
    <col min="26" max="26" width="0" style="1" hidden="1" customWidth="1"/>
    <col min="27" max="16384" width="9.125" style="1" customWidth="1"/>
  </cols>
  <sheetData>
    <row r="1" spans="10:21" ht="12.75">
      <c r="J1" s="66" t="s">
        <v>73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0:21" ht="12.75">
      <c r="J2" s="66" t="s">
        <v>69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0:21" ht="12.75">
      <c r="J3" s="66" t="s">
        <v>70</v>
      </c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ht="12.75"/>
    <row r="5" ht="12.75"/>
    <row r="6" spans="1:21" s="2" customFormat="1" ht="12.75">
      <c r="A6" s="64"/>
      <c r="B6" s="64"/>
      <c r="J6" s="64" t="s">
        <v>62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s="2" customFormat="1" ht="12.75">
      <c r="A7" s="67"/>
      <c r="B7" s="67"/>
      <c r="J7" s="64" t="s">
        <v>63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s="2" customFormat="1" ht="12.75">
      <c r="A8" s="45"/>
      <c r="B8" s="45"/>
      <c r="J8" s="64" t="s">
        <v>64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2" customFormat="1" ht="12.75">
      <c r="A9" s="67"/>
      <c r="B9" s="67"/>
      <c r="J9" s="64" t="s">
        <v>65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0:21" s="2" customFormat="1" ht="12.75">
      <c r="J10" s="64" t="s">
        <v>66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0:21" s="2" customFormat="1" ht="12.75"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0:21" s="2" customFormat="1" ht="12.75"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s="2" customFormat="1" ht="12.75">
      <c r="A13" s="65" t="s">
        <v>72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s="2" customFormat="1" ht="12.75">
      <c r="A14" s="65" t="s">
        <v>71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0:21" s="2" customFormat="1" ht="12.75"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="2" customFormat="1" ht="12.75"/>
    <row r="17" spans="1:21" s="5" customFormat="1" ht="15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s="5" customFormat="1" ht="12">
      <c r="A18" s="61" t="s">
        <v>21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s="5" customFormat="1" ht="12">
      <c r="A19" s="62" t="s">
        <v>71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s="5" customFormat="1" ht="12">
      <c r="A20" s="63" t="s">
        <v>61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="5" customFormat="1" ht="12"/>
    <row r="22" spans="7:21" s="5" customFormat="1" ht="12">
      <c r="G22" s="53" t="s">
        <v>19</v>
      </c>
      <c r="H22" s="54"/>
      <c r="I22" s="55"/>
      <c r="J22" s="53" t="s">
        <v>20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</row>
    <row r="23" spans="4:21" s="5" customFormat="1" ht="12.75">
      <c r="D23" s="3" t="s">
        <v>2</v>
      </c>
      <c r="G23" s="58">
        <f>950.01/1000</f>
        <v>0.95001</v>
      </c>
      <c r="H23" s="59"/>
      <c r="I23" s="6" t="s">
        <v>3</v>
      </c>
      <c r="J23" s="56">
        <f>10867/1000</f>
        <v>10.867</v>
      </c>
      <c r="K23" s="57"/>
      <c r="L23" s="7"/>
      <c r="M23" s="7"/>
      <c r="N23" s="7"/>
      <c r="O23" s="7"/>
      <c r="P23" s="7"/>
      <c r="Q23" s="7"/>
      <c r="R23" s="7"/>
      <c r="S23" s="7"/>
      <c r="T23" s="7"/>
      <c r="U23" s="6" t="s">
        <v>3</v>
      </c>
    </row>
    <row r="24" spans="4:21" s="5" customFormat="1" ht="12.75">
      <c r="D24" s="8" t="s">
        <v>22</v>
      </c>
      <c r="F24" s="9"/>
      <c r="G24" s="58">
        <f>0/1000</f>
        <v>0</v>
      </c>
      <c r="H24" s="59"/>
      <c r="I24" s="6" t="s">
        <v>3</v>
      </c>
      <c r="J24" s="56">
        <f>0/1000</f>
        <v>0</v>
      </c>
      <c r="K24" s="57"/>
      <c r="L24" s="7"/>
      <c r="M24" s="7"/>
      <c r="N24" s="7"/>
      <c r="O24" s="7"/>
      <c r="P24" s="7"/>
      <c r="Q24" s="7"/>
      <c r="R24" s="7"/>
      <c r="S24" s="7"/>
      <c r="T24" s="7"/>
      <c r="U24" s="6" t="s">
        <v>3</v>
      </c>
    </row>
    <row r="25" spans="4:21" s="5" customFormat="1" ht="12.75">
      <c r="D25" s="8" t="s">
        <v>23</v>
      </c>
      <c r="F25" s="9"/>
      <c r="G25" s="58">
        <f>924/1000</f>
        <v>0.924</v>
      </c>
      <c r="H25" s="59"/>
      <c r="I25" s="6" t="s">
        <v>3</v>
      </c>
      <c r="J25" s="56">
        <f>9209/1000</f>
        <v>9.209</v>
      </c>
      <c r="K25" s="57"/>
      <c r="L25" s="7"/>
      <c r="M25" s="7"/>
      <c r="N25" s="7"/>
      <c r="O25" s="7"/>
      <c r="P25" s="7"/>
      <c r="Q25" s="7"/>
      <c r="R25" s="7"/>
      <c r="S25" s="7"/>
      <c r="T25" s="7"/>
      <c r="U25" s="6" t="s">
        <v>3</v>
      </c>
    </row>
    <row r="26" spans="4:26" s="5" customFormat="1" ht="12.75">
      <c r="D26" s="3" t="s">
        <v>4</v>
      </c>
      <c r="G26" s="58">
        <f>(V26+V27)/1000</f>
        <v>0.02692</v>
      </c>
      <c r="H26" s="59"/>
      <c r="I26" s="6" t="s">
        <v>5</v>
      </c>
      <c r="J26" s="56">
        <f>(W26+W27)/1000</f>
        <v>0.02692</v>
      </c>
      <c r="K26" s="57"/>
      <c r="L26" s="7"/>
      <c r="M26" s="7"/>
      <c r="N26" s="7"/>
      <c r="O26" s="7"/>
      <c r="P26" s="7"/>
      <c r="Q26" s="7"/>
      <c r="R26" s="7"/>
      <c r="S26" s="7"/>
      <c r="T26" s="7"/>
      <c r="U26" s="6" t="s">
        <v>5</v>
      </c>
      <c r="V26" s="10">
        <v>26.72</v>
      </c>
      <c r="W26" s="11">
        <v>26.72</v>
      </c>
      <c r="X26" s="31">
        <v>334</v>
      </c>
      <c r="Y26" s="31">
        <v>315</v>
      </c>
      <c r="Z26" s="31">
        <v>217</v>
      </c>
    </row>
    <row r="27" spans="4:26" s="5" customFormat="1" ht="12.75">
      <c r="D27" s="3" t="s">
        <v>6</v>
      </c>
      <c r="G27" s="58">
        <f>334/1000</f>
        <v>0.334</v>
      </c>
      <c r="H27" s="59"/>
      <c r="I27" s="6" t="s">
        <v>3</v>
      </c>
      <c r="J27" s="56">
        <f>4008/1000</f>
        <v>4.008</v>
      </c>
      <c r="K27" s="57"/>
      <c r="L27" s="7"/>
      <c r="M27" s="7"/>
      <c r="N27" s="7"/>
      <c r="O27" s="7"/>
      <c r="P27" s="7"/>
      <c r="Q27" s="7"/>
      <c r="R27" s="7"/>
      <c r="S27" s="7"/>
      <c r="T27" s="7"/>
      <c r="U27" s="6" t="s">
        <v>3</v>
      </c>
      <c r="V27" s="10">
        <v>0.2</v>
      </c>
      <c r="W27" s="11">
        <v>0.2</v>
      </c>
      <c r="X27" s="32">
        <v>4008</v>
      </c>
      <c r="Y27" s="32">
        <v>3029</v>
      </c>
      <c r="Z27" s="32">
        <v>1883</v>
      </c>
    </row>
    <row r="28" spans="6:21" s="5" customFormat="1" ht="12">
      <c r="F28" s="4"/>
      <c r="G28" s="12"/>
      <c r="H28" s="12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/>
    </row>
    <row r="29" spans="2:21" s="5" customFormat="1" ht="12">
      <c r="B29" s="4"/>
      <c r="C29" s="4"/>
      <c r="D29" s="4"/>
      <c r="F29" s="9"/>
      <c r="G29" s="15"/>
      <c r="H29" s="15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6"/>
    </row>
    <row r="30" s="5" customFormat="1" ht="12">
      <c r="A30" s="3" t="str">
        <f>"Составлена в базисных ценах на 01.2000 г. и на 3 квартал 2016г."</f>
        <v>Составлена в базисных ценах на 01.2000 г. и на 3 квартал 2016г.</v>
      </c>
    </row>
    <row r="31" s="5" customFormat="1" ht="12.75" thickBot="1">
      <c r="A31" s="18"/>
    </row>
    <row r="32" spans="1:21" s="20" customFormat="1" ht="27" customHeight="1" thickBot="1">
      <c r="A32" s="50" t="s">
        <v>7</v>
      </c>
      <c r="B32" s="50" t="s">
        <v>8</v>
      </c>
      <c r="C32" s="50" t="s">
        <v>9</v>
      </c>
      <c r="D32" s="51" t="s">
        <v>10</v>
      </c>
      <c r="E32" s="51"/>
      <c r="F32" s="51"/>
      <c r="G32" s="51" t="s">
        <v>11</v>
      </c>
      <c r="H32" s="51"/>
      <c r="I32" s="51"/>
      <c r="J32" s="51" t="s">
        <v>12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20" customFormat="1" ht="22.5" customHeight="1" thickBot="1">
      <c r="A33" s="50"/>
      <c r="B33" s="50"/>
      <c r="C33" s="50"/>
      <c r="D33" s="52" t="s">
        <v>0</v>
      </c>
      <c r="E33" s="19" t="s">
        <v>13</v>
      </c>
      <c r="F33" s="19" t="s">
        <v>14</v>
      </c>
      <c r="G33" s="52" t="s">
        <v>0</v>
      </c>
      <c r="H33" s="19" t="s">
        <v>13</v>
      </c>
      <c r="I33" s="19" t="s">
        <v>14</v>
      </c>
      <c r="J33" s="52" t="s">
        <v>0</v>
      </c>
      <c r="K33" s="19" t="s">
        <v>13</v>
      </c>
      <c r="L33" s="19"/>
      <c r="M33" s="19"/>
      <c r="N33" s="19"/>
      <c r="O33" s="19"/>
      <c r="P33" s="19"/>
      <c r="Q33" s="19"/>
      <c r="R33" s="19"/>
      <c r="S33" s="19"/>
      <c r="T33" s="19"/>
      <c r="U33" s="19" t="s">
        <v>14</v>
      </c>
    </row>
    <row r="34" spans="1:21" s="20" customFormat="1" ht="22.5" customHeight="1" thickBot="1">
      <c r="A34" s="50"/>
      <c r="B34" s="50"/>
      <c r="C34" s="50"/>
      <c r="D34" s="52"/>
      <c r="E34" s="19" t="s">
        <v>15</v>
      </c>
      <c r="F34" s="19" t="s">
        <v>16</v>
      </c>
      <c r="G34" s="52"/>
      <c r="H34" s="19" t="s">
        <v>15</v>
      </c>
      <c r="I34" s="19" t="s">
        <v>16</v>
      </c>
      <c r="J34" s="52"/>
      <c r="K34" s="19" t="s">
        <v>15</v>
      </c>
      <c r="L34" s="19"/>
      <c r="M34" s="19"/>
      <c r="N34" s="19"/>
      <c r="O34" s="19"/>
      <c r="P34" s="19"/>
      <c r="Q34" s="19"/>
      <c r="R34" s="19"/>
      <c r="S34" s="19"/>
      <c r="T34" s="19"/>
      <c r="U34" s="19" t="s">
        <v>16</v>
      </c>
    </row>
    <row r="35" spans="1:21" s="4" customFormat="1" ht="12.75">
      <c r="A35" s="21">
        <v>1</v>
      </c>
      <c r="B35" s="21">
        <v>2</v>
      </c>
      <c r="C35" s="21">
        <v>3</v>
      </c>
      <c r="D35" s="22">
        <v>4</v>
      </c>
      <c r="E35" s="21">
        <v>5</v>
      </c>
      <c r="F35" s="21">
        <v>6</v>
      </c>
      <c r="G35" s="22">
        <v>7</v>
      </c>
      <c r="H35" s="21">
        <v>8</v>
      </c>
      <c r="I35" s="21">
        <v>9</v>
      </c>
      <c r="J35" s="22">
        <v>10</v>
      </c>
      <c r="K35" s="21">
        <v>11</v>
      </c>
      <c r="L35" s="21"/>
      <c r="M35" s="21"/>
      <c r="N35" s="21"/>
      <c r="O35" s="21"/>
      <c r="P35" s="21"/>
      <c r="Q35" s="21"/>
      <c r="R35" s="21"/>
      <c r="S35" s="21"/>
      <c r="T35" s="21"/>
      <c r="U35" s="21">
        <v>12</v>
      </c>
    </row>
    <row r="36" spans="1:21" s="23" customFormat="1" ht="21" customHeight="1">
      <c r="A36" s="48" t="s">
        <v>26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s="23" customFormat="1" ht="48">
      <c r="A37" s="33">
        <v>1</v>
      </c>
      <c r="B37" s="34" t="s">
        <v>27</v>
      </c>
      <c r="C37" s="35">
        <v>0.1</v>
      </c>
      <c r="D37" s="36">
        <v>184.1</v>
      </c>
      <c r="E37" s="37">
        <v>181.4</v>
      </c>
      <c r="F37" s="36" t="s">
        <v>28</v>
      </c>
      <c r="G37" s="36">
        <v>18</v>
      </c>
      <c r="H37" s="36">
        <v>18</v>
      </c>
      <c r="I37" s="36"/>
      <c r="J37" s="36">
        <v>219</v>
      </c>
      <c r="K37" s="37">
        <v>218</v>
      </c>
      <c r="L37" s="37"/>
      <c r="M37" s="37"/>
      <c r="N37" s="37"/>
      <c r="O37" s="37"/>
      <c r="P37" s="37"/>
      <c r="Q37" s="37"/>
      <c r="R37" s="37"/>
      <c r="S37" s="37"/>
      <c r="T37" s="37"/>
      <c r="U37" s="37" t="s">
        <v>29</v>
      </c>
    </row>
    <row r="38" spans="1:26" s="27" customFormat="1" ht="24">
      <c r="A38" s="38"/>
      <c r="B38" s="39" t="s">
        <v>30</v>
      </c>
      <c r="C38" s="40" t="s">
        <v>31</v>
      </c>
      <c r="D38" s="41"/>
      <c r="E38" s="42"/>
      <c r="F38" s="41"/>
      <c r="G38" s="41">
        <v>15</v>
      </c>
      <c r="H38" s="41"/>
      <c r="I38" s="41"/>
      <c r="J38" s="41">
        <v>150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3"/>
      <c r="W38" s="23"/>
      <c r="X38" s="23"/>
      <c r="Y38" s="23"/>
      <c r="Z38" s="23"/>
    </row>
    <row r="39" spans="1:26" s="27" customFormat="1" ht="24">
      <c r="A39" s="38"/>
      <c r="B39" s="39" t="s">
        <v>32</v>
      </c>
      <c r="C39" s="40" t="s">
        <v>33</v>
      </c>
      <c r="D39" s="41"/>
      <c r="E39" s="42"/>
      <c r="F39" s="41"/>
      <c r="G39" s="41">
        <v>12</v>
      </c>
      <c r="H39" s="41"/>
      <c r="I39" s="41"/>
      <c r="J39" s="41">
        <v>103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3"/>
      <c r="W39" s="23"/>
      <c r="X39" s="23"/>
      <c r="Y39" s="23"/>
      <c r="Z39" s="23"/>
    </row>
    <row r="40" spans="1:26" s="4" customFormat="1" ht="12">
      <c r="A40" s="38"/>
      <c r="B40" s="39" t="s">
        <v>34</v>
      </c>
      <c r="C40" s="40" t="s">
        <v>35</v>
      </c>
      <c r="D40" s="41"/>
      <c r="E40" s="42"/>
      <c r="F40" s="41"/>
      <c r="G40" s="41">
        <v>45</v>
      </c>
      <c r="H40" s="41"/>
      <c r="I40" s="41"/>
      <c r="J40" s="41">
        <v>472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23"/>
      <c r="W40" s="23"/>
      <c r="X40" s="23"/>
      <c r="Y40" s="23"/>
      <c r="Z40" s="23"/>
    </row>
    <row r="41" spans="1:26" s="4" customFormat="1" ht="21" customHeight="1">
      <c r="A41" s="48" t="s">
        <v>36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3"/>
      <c r="W41" s="23"/>
      <c r="X41" s="23"/>
      <c r="Y41" s="23"/>
      <c r="Z41" s="23"/>
    </row>
    <row r="42" spans="1:26" s="4" customFormat="1" ht="60">
      <c r="A42" s="33">
        <v>2</v>
      </c>
      <c r="B42" s="34" t="s">
        <v>37</v>
      </c>
      <c r="C42" s="35">
        <v>0.19</v>
      </c>
      <c r="D42" s="36">
        <v>1969.14</v>
      </c>
      <c r="E42" s="37" t="s">
        <v>38</v>
      </c>
      <c r="F42" s="36" t="s">
        <v>39</v>
      </c>
      <c r="G42" s="36">
        <v>374</v>
      </c>
      <c r="H42" s="36" t="s">
        <v>40</v>
      </c>
      <c r="I42" s="36" t="s">
        <v>41</v>
      </c>
      <c r="J42" s="36">
        <v>4078</v>
      </c>
      <c r="K42" s="37" t="s">
        <v>42</v>
      </c>
      <c r="L42" s="37"/>
      <c r="M42" s="37"/>
      <c r="N42" s="37"/>
      <c r="O42" s="37"/>
      <c r="P42" s="37"/>
      <c r="Q42" s="37"/>
      <c r="R42" s="37"/>
      <c r="S42" s="37"/>
      <c r="T42" s="37"/>
      <c r="U42" s="37" t="s">
        <v>43</v>
      </c>
      <c r="V42" s="23"/>
      <c r="W42" s="23"/>
      <c r="X42" s="23"/>
      <c r="Y42" s="23"/>
      <c r="Z42" s="23"/>
    </row>
    <row r="43" spans="1:26" s="4" customFormat="1" ht="24">
      <c r="A43" s="38"/>
      <c r="B43" s="39" t="s">
        <v>44</v>
      </c>
      <c r="C43" s="40" t="s">
        <v>45</v>
      </c>
      <c r="D43" s="41"/>
      <c r="E43" s="42"/>
      <c r="F43" s="41"/>
      <c r="G43" s="41">
        <v>300</v>
      </c>
      <c r="H43" s="41"/>
      <c r="I43" s="41"/>
      <c r="J43" s="41">
        <v>2879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3"/>
      <c r="W43" s="23"/>
      <c r="X43" s="23"/>
      <c r="Y43" s="23"/>
      <c r="Z43" s="23"/>
    </row>
    <row r="44" spans="1:26" s="30" customFormat="1" ht="24">
      <c r="A44" s="38"/>
      <c r="B44" s="39" t="s">
        <v>46</v>
      </c>
      <c r="C44" s="40" t="s">
        <v>33</v>
      </c>
      <c r="D44" s="41"/>
      <c r="E44" s="42"/>
      <c r="F44" s="41"/>
      <c r="G44" s="41">
        <v>205</v>
      </c>
      <c r="H44" s="41"/>
      <c r="I44" s="41"/>
      <c r="J44" s="41">
        <v>1780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3"/>
      <c r="W44" s="23"/>
      <c r="X44" s="23"/>
      <c r="Y44" s="23"/>
      <c r="Z44" s="23"/>
    </row>
    <row r="45" spans="1:26" ht="12.75">
      <c r="A45" s="38"/>
      <c r="B45" s="39" t="s">
        <v>34</v>
      </c>
      <c r="C45" s="40" t="s">
        <v>35</v>
      </c>
      <c r="D45" s="41"/>
      <c r="E45" s="42"/>
      <c r="F45" s="41"/>
      <c r="G45" s="41">
        <v>879</v>
      </c>
      <c r="H45" s="41"/>
      <c r="I45" s="41"/>
      <c r="J45" s="41">
        <v>8737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3"/>
      <c r="W45" s="23"/>
      <c r="X45" s="23"/>
      <c r="Y45" s="23"/>
      <c r="Z45" s="23"/>
    </row>
    <row r="46" spans="1:26" ht="36">
      <c r="A46" s="46" t="s">
        <v>47</v>
      </c>
      <c r="B46" s="46"/>
      <c r="C46" s="46"/>
      <c r="D46" s="46"/>
      <c r="E46" s="46"/>
      <c r="F46" s="46"/>
      <c r="G46" s="43">
        <v>392</v>
      </c>
      <c r="H46" s="43" t="s">
        <v>48</v>
      </c>
      <c r="I46" s="43" t="s">
        <v>41</v>
      </c>
      <c r="J46" s="43">
        <v>4297</v>
      </c>
      <c r="K46" s="43" t="s">
        <v>49</v>
      </c>
      <c r="L46" s="43"/>
      <c r="M46" s="43"/>
      <c r="N46" s="43"/>
      <c r="O46" s="43"/>
      <c r="P46" s="43"/>
      <c r="Q46" s="43"/>
      <c r="R46" s="43"/>
      <c r="S46" s="43"/>
      <c r="T46" s="43"/>
      <c r="U46" s="43" t="s">
        <v>50</v>
      </c>
      <c r="V46" s="23"/>
      <c r="W46" s="23"/>
      <c r="X46" s="23"/>
      <c r="Y46" s="23"/>
      <c r="Z46" s="23"/>
    </row>
    <row r="47" spans="1:26" ht="12.75">
      <c r="A47" s="46" t="s">
        <v>51</v>
      </c>
      <c r="B47" s="46"/>
      <c r="C47" s="46"/>
      <c r="D47" s="46"/>
      <c r="E47" s="46"/>
      <c r="F47" s="46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23"/>
      <c r="W47" s="23"/>
      <c r="X47" s="23"/>
      <c r="Y47" s="23"/>
      <c r="Z47" s="23"/>
    </row>
    <row r="48" spans="1:26" ht="12.75">
      <c r="A48" s="46" t="s">
        <v>52</v>
      </c>
      <c r="B48" s="46"/>
      <c r="C48" s="46"/>
      <c r="D48" s="46"/>
      <c r="E48" s="46"/>
      <c r="F48" s="46"/>
      <c r="G48" s="43">
        <v>334</v>
      </c>
      <c r="H48" s="43"/>
      <c r="I48" s="43"/>
      <c r="J48" s="43">
        <v>4008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3"/>
      <c r="W48" s="23"/>
      <c r="X48" s="23"/>
      <c r="Y48" s="23"/>
      <c r="Z48" s="23"/>
    </row>
    <row r="49" spans="1:26" ht="12.75">
      <c r="A49" s="46" t="s">
        <v>53</v>
      </c>
      <c r="B49" s="46"/>
      <c r="C49" s="46"/>
      <c r="D49" s="46"/>
      <c r="E49" s="46"/>
      <c r="F49" s="46"/>
      <c r="G49" s="43">
        <v>16</v>
      </c>
      <c r="H49" s="43"/>
      <c r="I49" s="43"/>
      <c r="J49" s="43">
        <v>60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23"/>
      <c r="W49" s="23"/>
      <c r="X49" s="23"/>
      <c r="Y49" s="23"/>
      <c r="Z49" s="23"/>
    </row>
    <row r="50" spans="1:26" ht="12.75">
      <c r="A50" s="46" t="s">
        <v>54</v>
      </c>
      <c r="B50" s="46"/>
      <c r="C50" s="46"/>
      <c r="D50" s="46"/>
      <c r="E50" s="46"/>
      <c r="F50" s="46"/>
      <c r="G50" s="43">
        <v>45</v>
      </c>
      <c r="H50" s="43"/>
      <c r="I50" s="43"/>
      <c r="J50" s="43">
        <v>268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23"/>
      <c r="W50" s="23"/>
      <c r="X50" s="23"/>
      <c r="Y50" s="23"/>
      <c r="Z50" s="23"/>
    </row>
    <row r="51" spans="1:26" ht="12.75">
      <c r="A51" s="47" t="s">
        <v>55</v>
      </c>
      <c r="B51" s="47"/>
      <c r="C51" s="47"/>
      <c r="D51" s="47"/>
      <c r="E51" s="47"/>
      <c r="F51" s="47"/>
      <c r="G51" s="43">
        <v>315</v>
      </c>
      <c r="H51" s="43"/>
      <c r="I51" s="43"/>
      <c r="J51" s="43">
        <v>3029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23"/>
      <c r="W51" s="23"/>
      <c r="X51" s="23"/>
      <c r="Y51" s="23"/>
      <c r="Z51" s="23"/>
    </row>
    <row r="52" spans="1:26" ht="12.75">
      <c r="A52" s="47" t="s">
        <v>56</v>
      </c>
      <c r="B52" s="47"/>
      <c r="C52" s="47"/>
      <c r="D52" s="47"/>
      <c r="E52" s="47"/>
      <c r="F52" s="47"/>
      <c r="G52" s="43">
        <v>217</v>
      </c>
      <c r="H52" s="43"/>
      <c r="I52" s="43"/>
      <c r="J52" s="43">
        <v>1883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23"/>
      <c r="W52" s="23"/>
      <c r="X52" s="23"/>
      <c r="Y52" s="23"/>
      <c r="Z52" s="23"/>
    </row>
    <row r="53" spans="1:26" ht="12.75">
      <c r="A53" s="47" t="s">
        <v>57</v>
      </c>
      <c r="B53" s="47"/>
      <c r="C53" s="47"/>
      <c r="D53" s="47"/>
      <c r="E53" s="47"/>
      <c r="F53" s="47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23"/>
      <c r="W53" s="23"/>
      <c r="X53" s="23"/>
      <c r="Y53" s="23"/>
      <c r="Z53" s="23"/>
    </row>
    <row r="54" spans="1:26" ht="12.75">
      <c r="A54" s="46" t="s">
        <v>58</v>
      </c>
      <c r="B54" s="46"/>
      <c r="C54" s="46"/>
      <c r="D54" s="46"/>
      <c r="E54" s="46"/>
      <c r="F54" s="46"/>
      <c r="G54" s="43">
        <v>45</v>
      </c>
      <c r="H54" s="43"/>
      <c r="I54" s="43"/>
      <c r="J54" s="43">
        <v>472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23"/>
      <c r="W54" s="23"/>
      <c r="X54" s="23"/>
      <c r="Y54" s="23"/>
      <c r="Z54" s="23"/>
    </row>
    <row r="55" spans="1:26" ht="12.75">
      <c r="A55" s="46" t="s">
        <v>59</v>
      </c>
      <c r="B55" s="46"/>
      <c r="C55" s="46"/>
      <c r="D55" s="46"/>
      <c r="E55" s="46"/>
      <c r="F55" s="46"/>
      <c r="G55" s="43">
        <v>879</v>
      </c>
      <c r="H55" s="43"/>
      <c r="I55" s="43"/>
      <c r="J55" s="43">
        <v>8737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23"/>
      <c r="W55" s="23"/>
      <c r="X55" s="23"/>
      <c r="Y55" s="23"/>
      <c r="Z55" s="23"/>
    </row>
    <row r="56" spans="1:26" ht="12.75">
      <c r="A56" s="46" t="s">
        <v>60</v>
      </c>
      <c r="B56" s="46"/>
      <c r="C56" s="46"/>
      <c r="D56" s="46"/>
      <c r="E56" s="46"/>
      <c r="F56" s="46"/>
      <c r="G56" s="43">
        <v>924</v>
      </c>
      <c r="H56" s="43"/>
      <c r="I56" s="43"/>
      <c r="J56" s="43">
        <v>9209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23"/>
      <c r="W56" s="23"/>
      <c r="X56" s="23"/>
      <c r="Y56" s="23"/>
      <c r="Z56" s="23"/>
    </row>
    <row r="57" spans="1:26" ht="25.5" customHeight="1">
      <c r="A57" s="46" t="s">
        <v>67</v>
      </c>
      <c r="B57" s="46"/>
      <c r="C57" s="46"/>
      <c r="D57" s="46"/>
      <c r="E57" s="46"/>
      <c r="F57" s="46"/>
      <c r="G57" s="43"/>
      <c r="H57" s="43"/>
      <c r="I57" s="43"/>
      <c r="J57" s="43">
        <v>1658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23"/>
      <c r="W57" s="23"/>
      <c r="X57" s="23"/>
      <c r="Y57" s="23"/>
      <c r="Z57" s="23"/>
    </row>
    <row r="58" spans="1:26" ht="12.75">
      <c r="A58" s="47" t="s">
        <v>68</v>
      </c>
      <c r="B58" s="47"/>
      <c r="C58" s="47"/>
      <c r="D58" s="47"/>
      <c r="E58" s="47"/>
      <c r="F58" s="47"/>
      <c r="G58" s="43">
        <v>950</v>
      </c>
      <c r="H58" s="43"/>
      <c r="I58" s="43"/>
      <c r="J58" s="43">
        <v>10867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23"/>
      <c r="W58" s="23"/>
      <c r="X58" s="23"/>
      <c r="Y58" s="23"/>
      <c r="Z58" s="23"/>
    </row>
    <row r="59" spans="1:2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3"/>
      <c r="W59" s="23"/>
      <c r="X59" s="23"/>
      <c r="Y59" s="23"/>
      <c r="Z59" s="23"/>
    </row>
    <row r="60" spans="1:26" ht="12.75">
      <c r="A60" s="25"/>
      <c r="B60" s="26" t="s">
        <v>24</v>
      </c>
      <c r="C60" s="27"/>
      <c r="D60" s="25"/>
      <c r="E60" s="25"/>
      <c r="F60" s="27"/>
      <c r="G60" s="28">
        <f>IF(ISBLANK(X26),"",ROUND(Y26/X26,2)*100)</f>
        <v>94</v>
      </c>
      <c r="H60" s="2"/>
      <c r="I60" s="2"/>
      <c r="J60" s="28">
        <f>IF(ISBLANK(X27),"",ROUND(Y27/X27,2)*100)</f>
        <v>76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3"/>
      <c r="W60" s="23"/>
      <c r="X60" s="23"/>
      <c r="Y60" s="23"/>
      <c r="Z60" s="23"/>
    </row>
    <row r="61" spans="1:26" ht="12.75">
      <c r="A61" s="25"/>
      <c r="B61" s="26" t="s">
        <v>25</v>
      </c>
      <c r="C61" s="27"/>
      <c r="D61" s="25"/>
      <c r="E61" s="25"/>
      <c r="F61" s="27"/>
      <c r="G61" s="17">
        <f>IF(ISBLANK(X26),"",ROUND(Z26/X26,2)*100)</f>
        <v>65</v>
      </c>
      <c r="H61" s="4"/>
      <c r="I61" s="4"/>
      <c r="J61" s="17">
        <f>IF(ISBLANK(X27),"",ROUND(Z27/X27,2)*100)</f>
        <v>47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10"/>
      <c r="Y61" s="11"/>
      <c r="Z61" s="27"/>
    </row>
    <row r="62" spans="1:26" ht="12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27"/>
      <c r="W62" s="27"/>
      <c r="X62" s="27"/>
      <c r="Y62" s="27"/>
      <c r="Z62" s="27"/>
    </row>
    <row r="63" spans="1:26" ht="12.75">
      <c r="A63" s="29" t="s">
        <v>17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29" t="s">
        <v>18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1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4"/>
      <c r="W66" s="4"/>
      <c r="X66" s="4"/>
      <c r="Y66" s="4"/>
      <c r="Z66" s="4"/>
    </row>
    <row r="67" spans="22:26" ht="12.75">
      <c r="V67" s="30"/>
      <c r="W67" s="30"/>
      <c r="X67" s="30"/>
      <c r="Y67" s="30"/>
      <c r="Z67" s="30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</sheetData>
  <sheetProtection/>
  <mergeCells count="53">
    <mergeCell ref="A13:U13"/>
    <mergeCell ref="A14:U14"/>
    <mergeCell ref="J10:U10"/>
    <mergeCell ref="J1:U1"/>
    <mergeCell ref="J2:U2"/>
    <mergeCell ref="J3:U3"/>
    <mergeCell ref="A6:B6"/>
    <mergeCell ref="A7:B7"/>
    <mergeCell ref="A9:B9"/>
    <mergeCell ref="J6:U6"/>
    <mergeCell ref="J7:U7"/>
    <mergeCell ref="J8:U8"/>
    <mergeCell ref="J9:U9"/>
    <mergeCell ref="J27:K27"/>
    <mergeCell ref="J33:J34"/>
    <mergeCell ref="G32:I32"/>
    <mergeCell ref="J32:U32"/>
    <mergeCell ref="G33:G34"/>
    <mergeCell ref="G27:H27"/>
    <mergeCell ref="G23:H23"/>
    <mergeCell ref="A17:U17"/>
    <mergeCell ref="A18:U18"/>
    <mergeCell ref="A19:U19"/>
    <mergeCell ref="A20:U20"/>
    <mergeCell ref="G26:H26"/>
    <mergeCell ref="J26:K26"/>
    <mergeCell ref="J24:K24"/>
    <mergeCell ref="J25:K25"/>
    <mergeCell ref="A32:A34"/>
    <mergeCell ref="B32:B34"/>
    <mergeCell ref="C32:C34"/>
    <mergeCell ref="D32:F32"/>
    <mergeCell ref="D33:D34"/>
    <mergeCell ref="J22:U22"/>
    <mergeCell ref="J23:K23"/>
    <mergeCell ref="G24:H24"/>
    <mergeCell ref="G25:H25"/>
    <mergeCell ref="G22:I22"/>
    <mergeCell ref="A48:F48"/>
    <mergeCell ref="A49:F49"/>
    <mergeCell ref="A50:F50"/>
    <mergeCell ref="A51:F51"/>
    <mergeCell ref="A36:U36"/>
    <mergeCell ref="A41:U41"/>
    <mergeCell ref="A46:F46"/>
    <mergeCell ref="A47:F47"/>
    <mergeCell ref="A56:F56"/>
    <mergeCell ref="A57:F57"/>
    <mergeCell ref="A58:F58"/>
    <mergeCell ref="A52:F52"/>
    <mergeCell ref="A53:F53"/>
    <mergeCell ref="A54:F54"/>
    <mergeCell ref="A55:F55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Разиф</dc:creator>
  <cp:keywords/>
  <dc:description/>
  <cp:lastModifiedBy>User</cp:lastModifiedBy>
  <cp:lastPrinted>2016-10-31T06:56:48Z</cp:lastPrinted>
  <dcterms:created xsi:type="dcterms:W3CDTF">2003-01-28T12:33:10Z</dcterms:created>
  <dcterms:modified xsi:type="dcterms:W3CDTF">2016-10-31T06:56:53Z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