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6375" windowWidth="14340" windowHeight="6405" tabRatio="771" activeTab="0"/>
  </bookViews>
  <sheets>
    <sheet name="Мои данные" sheetId="1" r:id="rId1"/>
    <sheet name="Ведомость ресурсов" sheetId="2" r:id="rId2"/>
  </sheets>
  <definedNames>
    <definedName name="_xlnm.Print_Titles" localSheetId="1">'Ведомость ресурсов'!$23:$23</definedName>
    <definedName name="_xlnm.Print_Titles" localSheetId="0">'Мои данные'!$29:$29</definedName>
  </definedNames>
  <calcPr fullCalcOnLoad="1"/>
</workbook>
</file>

<file path=xl/comments1.xml><?xml version="1.0" encoding="utf-8"?>
<comments xmlns="http://schemas.openxmlformats.org/spreadsheetml/2006/main">
  <authors>
    <author>Alex</author>
    <author>Сергей</author>
    <author>Alex Sosedko</author>
    <author>onikitina</author>
    <author>&lt;&gt;</author>
    <author>YuKazaeva</author>
  </authors>
  <commentList>
    <comment ref="J17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9" authorId="1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29" authorId="1">
      <text>
        <r>
          <rPr>
            <sz val="8"/>
            <rFont val="Tahoma"/>
            <family val="2"/>
          </rPr>
          <t xml:space="preserve"> &lt;Количество всего (физ. объем) по позиции&gt;
&lt;Формула расчета физ. объема&gt;
&lt;Нормы НР 2001г. по позиции&gt;
&lt;Нормы СП 2001г. по позиции&gt;</t>
        </r>
      </text>
    </comment>
    <comment ref="D29" authorId="2">
      <text>
        <r>
          <rPr>
            <b/>
            <sz val="8"/>
            <rFont val="Tahoma"/>
            <family val="2"/>
          </rPr>
          <t xml:space="preserve"> &lt;ПЗ по позиции на единицу в базисных ценах с учетом всех к-тов&gt;</t>
        </r>
      </text>
    </comment>
    <comment ref="E29" authorId="2">
      <text>
        <r>
          <rPr>
            <b/>
            <sz val="8"/>
            <rFont val="Tahoma"/>
            <family val="2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9" authorId="2">
      <text>
        <r>
          <rPr>
            <b/>
            <sz val="8"/>
            <rFont val="Tahoma"/>
            <family val="2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29" authorId="1">
      <text>
        <r>
          <rPr>
            <sz val="8"/>
            <rFont val="Tahoma"/>
            <family val="2"/>
          </rPr>
          <t xml:space="preserve"> &lt;ИТОГО ПЗ по позиции в текущих ценах&gt;
&lt;Сумма НР по позиции при расчете в текущих ценах (ресурсный расчет)&gt;
&lt;Сумма СП по позиции при расчете в текущих ценах (ресурсный расчет)&gt;</t>
        </r>
      </text>
    </comment>
    <comment ref="K29" authorId="1">
      <text>
        <r>
          <rPr>
            <sz val="8"/>
            <rFont val="Tahoma"/>
            <family val="2"/>
          </rPr>
          <t xml:space="preserve"> &lt;ИТОГО ОЗП по позиции в текущих ценах&gt;
_____
&lt;ИТОГО МАТ по позиции в текущих ценах&gt;
</t>
        </r>
      </text>
    </comment>
    <comment ref="U29" authorId="1">
      <text>
        <r>
          <rPr>
            <sz val="8"/>
            <rFont val="Tahoma"/>
            <family val="2"/>
          </rPr>
          <t xml:space="preserve"> &lt;ИТОГО ЭММ по позиции в текущих ценах&gt;
_____
&lt;ИТОГО ЗПМ по позиции в текущих ценах&gt;
</t>
        </r>
      </text>
    </comment>
    <comment ref="A184" authorId="1">
      <text>
        <r>
          <rPr>
            <sz val="8"/>
            <rFont val="Tahoma"/>
            <family val="2"/>
          </rPr>
          <t xml:space="preserve"> &lt;Составил&gt;</t>
        </r>
      </text>
    </comment>
    <comment ref="A186" authorId="1">
      <text>
        <r>
          <rPr>
            <sz val="8"/>
            <rFont val="Tahoma"/>
            <family val="2"/>
          </rPr>
          <t xml:space="preserve"> &lt;Проверил&gt;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H182" authorId="1">
      <text>
        <r>
          <rPr>
            <sz val="8"/>
            <rFont val="Tahoma"/>
            <family val="2"/>
          </rPr>
          <t xml:space="preserve"> &lt;З/п основных рабочих (итоги)&gt;
_____
&lt;Материалы (итоги)&gt;</t>
        </r>
      </text>
    </comment>
    <comment ref="I182" authorId="1">
      <text>
        <r>
          <rPr>
            <sz val="8"/>
            <rFont val="Tahoma"/>
            <family val="2"/>
          </rPr>
          <t xml:space="preserve"> &lt;Эксплуатация машин (итоги)&gt;
_____
&lt;З/п машинистов (итоги)&gt;</t>
        </r>
      </text>
    </comment>
    <comment ref="J182" authorId="1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K182" authorId="1">
      <text>
        <r>
          <rPr>
            <sz val="8"/>
            <rFont val="Tahoma"/>
            <family val="2"/>
          </rPr>
          <t xml:space="preserve"> &lt;З/п основных рабочих в тек.ценах (итоги)&gt;
_____
&lt;Материалы в тек.ценах (итоги)&gt;</t>
        </r>
      </text>
    </comment>
    <comment ref="U182" authorId="1">
      <text>
        <r>
          <rPr>
            <sz val="8"/>
            <rFont val="Tahoma"/>
            <family val="2"/>
          </rPr>
          <t xml:space="preserve"> &lt;Эксплуатация машин в тек.ценах (итоги)&gt;
_____
&lt;З/п машинистов в тек.ценах (итоги)&gt;</t>
        </r>
      </text>
    </comment>
    <comment ref="A182" authorId="1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24" authorId="1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J18" authorId="0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8" authorId="0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9" authorId="0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B29" authorId="1">
      <text>
        <r>
          <rPr>
            <sz val="8"/>
            <rFont val="Tahoma"/>
            <family val="2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&lt;Строка задания НР для рес.расч.&gt;
&lt;Строка задания СП для рес.расч.&gt;</t>
        </r>
      </text>
    </comment>
    <comment ref="V20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V21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W20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W21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182" authorId="1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A4" authorId="1">
      <text>
        <r>
          <rPr>
            <sz val="8"/>
            <rFont val="Tahoma"/>
            <family val="2"/>
          </rPr>
          <t xml:space="preserve">   /&lt;Заказчик&gt;/</t>
        </r>
      </text>
    </comment>
    <comment ref="H4" authorId="1">
      <text>
        <r>
          <rPr>
            <sz val="8"/>
            <rFont val="Tahoma"/>
            <family val="2"/>
          </rPr>
          <t xml:space="preserve">  /&lt;Подрядчик&gt;/</t>
        </r>
      </text>
    </comment>
    <comment ref="A8" authorId="4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10" authorId="5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13" authorId="1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14" authorId="1">
      <text>
        <r>
          <rPr>
            <sz val="8"/>
            <rFont val="Tahoma"/>
            <family val="2"/>
          </rPr>
          <t xml:space="preserve"> &lt;Основание&gt;</t>
        </r>
      </text>
    </comment>
  </commentList>
</comments>
</file>

<file path=xl/comments2.xml><?xml version="1.0" encoding="utf-8"?>
<comments xmlns="http://schemas.openxmlformats.org/spreadsheetml/2006/main">
  <authors>
    <author>Alex</author>
    <author>Сергей</author>
    <author>YuKazaeva</author>
    <author>onikitina</author>
    <author>&lt;&gt;</author>
  </authors>
  <commentList>
    <comment ref="G11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3" authorId="1">
      <text>
        <r>
          <rPr>
            <sz val="8"/>
            <rFont val="Tahoma"/>
            <family val="2"/>
          </rPr>
          <t xml:space="preserve"> &lt;Номер ресурса п.п.&gt;</t>
        </r>
      </text>
    </comment>
    <comment ref="B23" authorId="1">
      <text>
        <r>
          <rPr>
            <sz val="8"/>
            <rFont val="Tahoma"/>
            <family val="2"/>
          </rPr>
          <t xml:space="preserve"> &lt;Код ресурса&gt;</t>
        </r>
      </text>
    </comment>
    <comment ref="C23" authorId="1">
      <text>
        <r>
          <rPr>
            <sz val="8"/>
            <rFont val="Tahoma"/>
            <family val="2"/>
          </rPr>
          <t xml:space="preserve"> &lt;Наименование ресурса &gt;</t>
        </r>
      </text>
    </comment>
    <comment ref="D23" authorId="1">
      <text>
        <r>
          <rPr>
            <sz val="8"/>
            <rFont val="Tahoma"/>
            <family val="2"/>
          </rPr>
          <t xml:space="preserve"> &lt;Единица измерения ресурса&gt;
&lt;Количество машиночасов на единицу по позиции&gt;</t>
        </r>
      </text>
    </comment>
    <comment ref="E23" authorId="1">
      <text>
        <r>
          <rPr>
            <sz val="8"/>
            <rFont val="Tahoma"/>
            <family val="2"/>
          </rPr>
          <t xml:space="preserve"> &lt;Общее количество ресурса&gt;</t>
        </r>
      </text>
    </comment>
    <comment ref="F23" authorId="1">
      <text>
        <r>
          <rPr>
            <sz val="8"/>
            <rFont val="Tahoma"/>
            <family val="2"/>
          </rPr>
          <t xml:space="preserve"> &lt;Сметная базисная цена ресурса (на ед. измерения)&gt;
&lt;Формула базисной цены единицы&gt;</t>
        </r>
      </text>
    </comment>
    <comment ref="G23" authorId="1">
      <text>
        <r>
          <rPr>
            <sz val="8"/>
            <rFont val="Tahoma"/>
            <family val="2"/>
          </rPr>
          <t xml:space="preserve"> &lt;Сметная базисная цена ресурса (на физ. объем)&gt;</t>
        </r>
      </text>
    </comment>
    <comment ref="J23" authorId="1">
      <text>
        <r>
          <rPr>
            <sz val="8"/>
            <rFont val="Tahoma"/>
            <family val="2"/>
          </rPr>
          <t xml:space="preserve"> &lt;Сметная текущая цена ресурса (на ед. измерения)&gt;
&lt;Формула текущей цены единицы&gt;</t>
        </r>
      </text>
    </comment>
    <comment ref="K23" authorId="1">
      <text>
        <r>
          <rPr>
            <sz val="8"/>
            <rFont val="Tahoma"/>
            <family val="2"/>
          </rPr>
          <t xml:space="preserve"> &lt;Сметная текущая цена ресурса (на физ. объем)&gt;</t>
        </r>
      </text>
    </comment>
    <comment ref="M23" authorId="2">
      <text>
        <r>
          <rPr>
            <b/>
            <sz val="8"/>
            <rFont val="Tahoma"/>
            <family val="2"/>
          </rPr>
          <t xml:space="preserve"> =IF(ISNUMBER(R[0]C[-2]/R[0]C[-6]),IF(NOT(R[0]C[-2]/R[0]C[-6]=0),R[0]C[-2]/R[0]C[-6], " "), " ")&lt;Пустой идентификатор&gt;</t>
        </r>
      </text>
    </comment>
    <comment ref="N23" authorId="1">
      <text>
        <r>
          <rPr>
            <sz val="8"/>
            <rFont val="Tahoma"/>
            <family val="2"/>
          </rPr>
          <t xml:space="preserve"> &lt;Обоснование текущей цены ресурса&gt;</t>
        </r>
      </text>
    </comment>
    <comment ref="A155" authorId="1">
      <text>
        <r>
          <rPr>
            <sz val="8"/>
            <rFont val="Tahoma"/>
            <family val="2"/>
          </rPr>
          <t xml:space="preserve"> &lt;Составил&gt;</t>
        </r>
      </text>
    </comment>
    <comment ref="A157" authorId="1">
      <text>
        <r>
          <rPr>
            <sz val="8"/>
            <rFont val="Tahoma"/>
            <family val="2"/>
          </rPr>
          <t xml:space="preserve"> &lt;Проверил&gt;</t>
        </r>
      </text>
    </comment>
    <comment ref="A138" authorId="1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K138" authorId="1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M138" authorId="0">
      <text>
        <r>
          <rPr>
            <b/>
            <sz val="8"/>
            <rFont val="Tahoma"/>
            <family val="2"/>
          </rPr>
          <t xml:space="preserve"> =IF(ISNUMBER(INDIRECT("K" &amp; ROW())/INDIRECT("G" &amp; ROW())),INDIRECT("K" &amp; ROW())/INDIRECT("G" &amp; ROW()), " ")&lt;Пустой идентификатор&gt;</t>
        </r>
      </text>
    </comment>
    <comment ref="N138" authorId="2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L18" authorId="1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4" authorId="0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H23" authorId="1">
      <text>
        <r>
          <rPr>
            <sz val="8"/>
            <rFont val="Tahoma"/>
            <family val="2"/>
          </rPr>
          <t xml:space="preserve"> &lt;Оптовая цена единицы&gt;</t>
        </r>
      </text>
    </comment>
    <comment ref="I23" authorId="1">
      <text>
        <r>
          <rPr>
            <sz val="8"/>
            <rFont val="Tahoma"/>
            <family val="2"/>
          </rPr>
          <t xml:space="preserve"> &lt;Оптовая цена всего&gt;</t>
        </r>
      </text>
    </comment>
    <comment ref="O14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P14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O15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P15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138" authorId="1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A2" authorId="4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4" authorId="2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5" authorId="1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7" authorId="1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8" authorId="1">
      <text>
        <r>
          <rPr>
            <sz val="8"/>
            <rFont val="Tahoma"/>
            <family val="2"/>
          </rPr>
          <t xml:space="preserve"> &lt;Основание&gt;</t>
        </r>
      </text>
    </comment>
  </commentList>
</comments>
</file>

<file path=xl/sharedStrings.xml><?xml version="1.0" encoding="utf-8"?>
<sst xmlns="http://schemas.openxmlformats.org/spreadsheetml/2006/main" count="1151" uniqueCount="827">
  <si>
    <t>Код ресурса</t>
  </si>
  <si>
    <t>Всего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</si>
  <si>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</si>
  <si>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</si>
  <si>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</si>
  <si>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</si>
  <si>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</si>
  <si>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</si>
  <si>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</si>
  <si>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</si>
  <si>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</si>
  <si>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</si>
  <si>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</si>
  <si>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</si>
  <si>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</si>
  <si>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</si>
  <si>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</si>
  <si>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Составил:_______________________</t>
  </si>
  <si>
    <t>Проверил:_______________________</t>
  </si>
  <si>
    <t>базисная цена</t>
  </si>
  <si>
    <t>текущая цена</t>
  </si>
  <si>
    <t>Наименование</t>
  </si>
  <si>
    <t>Единица измерения</t>
  </si>
  <si>
    <t>Количество единиц по проектным данным</t>
  </si>
  <si>
    <t>Сметная стоимость в базисных ценах (руб.)</t>
  </si>
  <si>
    <t>Стоимость в текущих ценах (руб.)</t>
  </si>
  <si>
    <t>Индекс для смт. цен</t>
  </si>
  <si>
    <t>Обоснование</t>
  </si>
  <si>
    <t>Отпускная</t>
  </si>
  <si>
    <t>Сметная</t>
  </si>
  <si>
    <t>на ед. изм.</t>
  </si>
  <si>
    <t>общая</t>
  </si>
  <si>
    <t>Кол-во механизаторов</t>
  </si>
  <si>
    <t>(локальная смета)</t>
  </si>
  <si>
    <t>(локальный сметный расчет)</t>
  </si>
  <si>
    <t>в т.ч. оборудование</t>
  </si>
  <si>
    <t>монтажных работ</t>
  </si>
  <si>
    <t xml:space="preserve">УТВЕРЖДАЮ </t>
  </si>
  <si>
    <t>СОГЛАСОВАНО</t>
  </si>
  <si>
    <t>"___" __________ 20___ г.</t>
  </si>
  <si>
    <t>___________________//</t>
  </si>
  <si>
    <t>ТЕРм08-01-102-01
Шкаф управления и регулирования
1 шкаф</t>
  </si>
  <si>
    <t>177,54
_____
70,88</t>
  </si>
  <si>
    <t>199,58
_____
13,06</t>
  </si>
  <si>
    <t>178
_____
70</t>
  </si>
  <si>
    <t>200
_____
13</t>
  </si>
  <si>
    <t>1764
_____
371</t>
  </si>
  <si>
    <t>934
_____
130</t>
  </si>
  <si>
    <t>Накладные расходы от ФОТ(2273 руб.)</t>
  </si>
  <si>
    <t>95%*0.85</t>
  </si>
  <si>
    <t>Сметная прибыль от ФОТ(2273 руб.)</t>
  </si>
  <si>
    <t>65%*0.8</t>
  </si>
  <si>
    <t>Всего с НР и СП</t>
  </si>
  <si>
    <t/>
  </si>
  <si>
    <t>ТЕРм08-03-575-01
Прибор или аппарат
1 шт.</t>
  </si>
  <si>
    <t>14,04
_____
0,63</t>
  </si>
  <si>
    <t>112
_____
5</t>
  </si>
  <si>
    <t>1116
_____
15</t>
  </si>
  <si>
    <t>Накладные расходы от ФОТ(1339 руб.)</t>
  </si>
  <si>
    <t>Сметная прибыль от ФОТ(1339 руб.)</t>
  </si>
  <si>
    <t>14
_____
1</t>
  </si>
  <si>
    <t>140
_____
1</t>
  </si>
  <si>
    <t>Накладные расходы от ФОТ(168 руб.)</t>
  </si>
  <si>
    <t>Сметная прибыль от ФОТ(168 руб.)</t>
  </si>
  <si>
    <t>ТЕРм08-03-529-05
Блок-контактор на конструкции с количеством блок-контактов (вспомогательных контактов): до 12
1 шт.</t>
  </si>
  <si>
    <t>44,75
_____
234,36</t>
  </si>
  <si>
    <t>90
_____
468</t>
  </si>
  <si>
    <t>889
_____
2059</t>
  </si>
  <si>
    <t>Накладные расходы от ФОТ(1067 руб.)</t>
  </si>
  <si>
    <t>Сметная прибыль от ФОТ(1067 руб.)</t>
  </si>
  <si>
    <t>ТЕРм08-01-083-01
Устройство сигнально-блокировочное
1 шт.</t>
  </si>
  <si>
    <t>27,36
_____
26,54</t>
  </si>
  <si>
    <t>55
_____
53</t>
  </si>
  <si>
    <t>544
_____
253</t>
  </si>
  <si>
    <t>Накладные расходы от ФОТ(653 руб.)</t>
  </si>
  <si>
    <t>Сметная прибыль от ФОТ(653 руб.)</t>
  </si>
  <si>
    <t>ТЕРм08-01-081-01
Аппарат (кнопка, ключ управления, замок электромагнитной блокировки, звуковой сигнал, сигнальная лампа) управления и сигнализации, количество подключаемых концов: до 2
1 шт.</t>
  </si>
  <si>
    <t>4
2+2</t>
  </si>
  <si>
    <t>13,74
_____
2,35</t>
  </si>
  <si>
    <t>9,98
_____
0,65</t>
  </si>
  <si>
    <t>55
_____
9</t>
  </si>
  <si>
    <t>40
_____
3</t>
  </si>
  <si>
    <t>546
_____
30</t>
  </si>
  <si>
    <t>187
_____
26</t>
  </si>
  <si>
    <t>Накладные расходы от ФОТ(686 руб.)</t>
  </si>
  <si>
    <t>Сметная прибыль от ФОТ(686 руб.)</t>
  </si>
  <si>
    <t>ТЕРм08-01-068-01
Шина сборная - одна полоса в фазе, медная или алюминиевая сечением: до 250 мм2
100 м</t>
  </si>
  <si>
    <t>0,028
0,02+0,005+0,003</t>
  </si>
  <si>
    <t>638,4
_____
116,73</t>
  </si>
  <si>
    <t>169,47
_____
72,81</t>
  </si>
  <si>
    <t>18
_____
3</t>
  </si>
  <si>
    <t>5
_____
2</t>
  </si>
  <si>
    <t>178
_____
9</t>
  </si>
  <si>
    <t>31
_____
20</t>
  </si>
  <si>
    <t>Накладные расходы от ФОТ(238 руб.)</t>
  </si>
  <si>
    <t>Сметная прибыль от ФОТ(238 руб.)</t>
  </si>
  <si>
    <t>ТЕРм08-01-082-01
Зажим наборный без кожуха
100 шт.</t>
  </si>
  <si>
    <t>571,52
_____
546,57</t>
  </si>
  <si>
    <t>28,93
_____
1,8</t>
  </si>
  <si>
    <t>11
_____
11</t>
  </si>
  <si>
    <t>114
_____
34</t>
  </si>
  <si>
    <t>Накладные расходы от ФОТ(137 руб.)</t>
  </si>
  <si>
    <t>Сметная прибыль от ФОТ(137 руб.)</t>
  </si>
  <si>
    <t>ТСЦ-901-0001
Корпус металлический ЩРн-48з-0 74 У2 IP54, 670х330х120, 2637,04/1,18/3,34
шт</t>
  </si>
  <si>
    <t>ТСЦ-901-0002
Авт.выкл. ВА 47-100 3Р 6А-32А 10 кА  х-ка С ИЭК, 647,33/1,18/3,34
шт</t>
  </si>
  <si>
    <t>ТСЦ-901-0003
Авт.выкл. ВА 47-100 1Р 6А 10 кА  х-ка С ИЭК, 215,78/1,18/3,34
шт</t>
  </si>
  <si>
    <t>ТСЦ-901-0004
Контактор КМИ-11210 12А 230В/АС3 1НО ИЭК, 255,89/1,18/3,34
шт</t>
  </si>
  <si>
    <t>ТСЦ-901-0005
Контактор КМИ-10910 9А 230В/АС3 1НО ИЭК, 230,65/1,18/3,34
шт</t>
  </si>
  <si>
    <t>ТСЦ-901-0006
Реле РТИ-1308 электротепловое 2,5-4,0 А ИЭК, 272,2/1,18/3,34
шт</t>
  </si>
  <si>
    <t>ТСЦ-901-0007
Реле РТИ-1316 электротепловое 9-13 А ИЭК, 272,2/1,18/3,34
шт</t>
  </si>
  <si>
    <t>ТСЦ-901-0008
Лампа AD22DS(LED)матрица d22мм зеленый, 55,45/1,18/3,34
шт</t>
  </si>
  <si>
    <t>ТСЦ-901-0009
Кнопка AELA22 "Грибок" желтый d22мм неон/240В 1з+1р ИЭК, 160,1/1,18/3,34
шт</t>
  </si>
  <si>
    <t>ТЕРм08-03-524-04
Ящик с одним двухполюсным рубильником, или с двухполюсным рубильником и двумя предохранителями, или с двумя блоками «предохранитель-выключатель», или с двумя предохранителями, устанавливаемый на конструкции на стене или колонне, на ток: до 100 А
1 шт.</t>
  </si>
  <si>
    <t>30,85
_____
175,43</t>
  </si>
  <si>
    <t>3,75
_____
0,16</t>
  </si>
  <si>
    <t>31
_____
175</t>
  </si>
  <si>
    <t>306
_____
810</t>
  </si>
  <si>
    <t>18
_____
2</t>
  </si>
  <si>
    <t>Накладные расходы от ФОТ(369 руб.)</t>
  </si>
  <si>
    <t>Сметная прибыль от ФОТ(369 руб.)</t>
  </si>
  <si>
    <t>СЦМ-514-9999-530
Выключатель врубной, с боковой несъемной рукояткой, типа: ВР32-31А 31220-00 УХЛ3 Iн =100А
шт.</t>
  </si>
  <si>
    <t xml:space="preserve">
_____
189</t>
  </si>
  <si>
    <t xml:space="preserve">
_____
575</t>
  </si>
  <si>
    <t>СЦМ-553-2027
Предохранители плавкие: ПП24-31-3723-00 УХЛ3 Iн =100 А
шт.</t>
  </si>
  <si>
    <t xml:space="preserve">
_____
237</t>
  </si>
  <si>
    <t xml:space="preserve">
_____
711</t>
  </si>
  <si>
    <t xml:space="preserve">
_____
1792</t>
  </si>
  <si>
    <t>ТЕРм08-03-540-11
Регулятор возбуждения с электроприводом, устанавливаемый на конструкции на полу, масса: до 100 кг
1 шт.</t>
  </si>
  <si>
    <t>58,38
_____
214,27</t>
  </si>
  <si>
    <t>16,81
_____
0,98</t>
  </si>
  <si>
    <t>117
_____
428</t>
  </si>
  <si>
    <t>34
_____
2</t>
  </si>
  <si>
    <t>1161
_____
2080</t>
  </si>
  <si>
    <t>158
_____
19</t>
  </si>
  <si>
    <t>Накладные расходы от ФОТ(1416 руб.)</t>
  </si>
  <si>
    <t>Сметная прибыль от ФОТ(1416 руб.)</t>
  </si>
  <si>
    <t>ТСЦ-999-0001
Преобразователь частоты E-9-7R5T4, 18830/1,18/3,34
шт</t>
  </si>
  <si>
    <t>ТСЦ-999-0002
Преобразователь частоты E-9-2R2T4, 10000/1,18/3,34
шт</t>
  </si>
  <si>
    <t>ТЕРм08-03-525-01
Выключатель или переключатель пакетный в металлической оболочке, устанавливаемый на конструкции на стене или колонне, с количеством зажимов для подключения до 9 на ток: до 25 А
1 шт.</t>
  </si>
  <si>
    <t>25,41
_____
126,6</t>
  </si>
  <si>
    <t>51
_____
253</t>
  </si>
  <si>
    <t>505
_____
1241</t>
  </si>
  <si>
    <t>Накладные расходы от ФОТ(606 руб.)</t>
  </si>
  <si>
    <t>Сметная прибыль от ФОТ(606 руб.)</t>
  </si>
  <si>
    <t>ТСЦ-509-5002
Пакетные переключатели и переключатели открытые со степенью защиты IP00: ПВ1-16 М3
шт.</t>
  </si>
  <si>
    <t xml:space="preserve">
_____
20,7</t>
  </si>
  <si>
    <t xml:space="preserve">
_____
41</t>
  </si>
  <si>
    <t xml:space="preserve">
_____
87</t>
  </si>
  <si>
    <t>ТЕРм08-03-532-01
Пост управления кнопочный общего назначения, устанавливаемый на конструкции: на полу, количество элементов поста до 3
1 шт.</t>
  </si>
  <si>
    <t>22,5
_____
67,63</t>
  </si>
  <si>
    <t>45
_____
135</t>
  </si>
  <si>
    <t>447
_____
839</t>
  </si>
  <si>
    <t>Накладные расходы от ФОТ(536 руб.)</t>
  </si>
  <si>
    <t>Сметная прибыль от ФОТ(536 руб.)</t>
  </si>
  <si>
    <t>ТСЦ-901-0010
Корпус КП102 для кнопок 2места белый ИЭК, 58,83/1,18/2,52
шт</t>
  </si>
  <si>
    <t xml:space="preserve">
_____
19,79</t>
  </si>
  <si>
    <t xml:space="preserve">
_____
40</t>
  </si>
  <si>
    <t xml:space="preserve">
_____
100</t>
  </si>
  <si>
    <t>ТСЦ-901-0011
Кнопка ABLFP-22 d22мм неон/240В, 153,55 /1,18/2,52
шт</t>
  </si>
  <si>
    <t xml:space="preserve">
_____
51,64</t>
  </si>
  <si>
    <t xml:space="preserve">
_____
207</t>
  </si>
  <si>
    <t xml:space="preserve">
_____
521</t>
  </si>
  <si>
    <t>ТЕРм10-04-030-04
Дополнительная установка на пультах и панелях: колодки клеммной на 20 клемм
1 шт.</t>
  </si>
  <si>
    <t>10,33
_____
12,25</t>
  </si>
  <si>
    <t>21
_____
24</t>
  </si>
  <si>
    <t>205
_____
115</t>
  </si>
  <si>
    <t>Накладные расходы от ФОТ(246 руб.)</t>
  </si>
  <si>
    <t>92%*0.85</t>
  </si>
  <si>
    <t>Сметная прибыль от ФОТ(246 руб.)</t>
  </si>
  <si>
    <t>СЦМ-514-9999-351
Коробка клеммная сетей вторичной коммуникации, типа: КК8 У4,2 260х270х126 мм
шт.</t>
  </si>
  <si>
    <t xml:space="preserve">
_____
110</t>
  </si>
  <si>
    <t xml:space="preserve">
_____
220</t>
  </si>
  <si>
    <t xml:space="preserve">
_____
554</t>
  </si>
  <si>
    <t>ТЕРм08-02-396-05
Короб металлический по стенам и потолкам, длина: 2 м
100 м</t>
  </si>
  <si>
    <t>0,27
9*0,03</t>
  </si>
  <si>
    <t>447,06
_____
230,97</t>
  </si>
  <si>
    <t>338,69
_____
20,9</t>
  </si>
  <si>
    <t>121
_____
63</t>
  </si>
  <si>
    <t>91
_____
6</t>
  </si>
  <si>
    <t>1200
_____
223</t>
  </si>
  <si>
    <t>431
_____
56</t>
  </si>
  <si>
    <t>Накладные расходы от ФОТ(1507 руб.)</t>
  </si>
  <si>
    <t>Сметная прибыль от ФОТ(1507 руб.)</t>
  </si>
  <si>
    <t>СЦМ-514-9801-1
Лоток стальной для прокладки проводов и кабелей, типа: НЛ5-П2 У3 2120х50х25 мм
шт.</t>
  </si>
  <si>
    <t xml:space="preserve">
_____
119</t>
  </si>
  <si>
    <t xml:space="preserve">
_____
1250</t>
  </si>
  <si>
    <t xml:space="preserve">
_____
3149</t>
  </si>
  <si>
    <t>СЦМ-514-9801-2
Лоток стальной для прокладки проводов и кабелей, типа: НЛ10-П2 У3 2120х100х25 мм
шт.</t>
  </si>
  <si>
    <t xml:space="preserve">
_____
175</t>
  </si>
  <si>
    <t xml:space="preserve">
_____
525</t>
  </si>
  <si>
    <t xml:space="preserve">
_____
698</t>
  </si>
  <si>
    <t>СЦМ-514-9801-21
Лоток секция угловая, типа: НЛ-У45 300х300х75 мм
шт.</t>
  </si>
  <si>
    <t xml:space="preserve">
_____
20,9</t>
  </si>
  <si>
    <t xml:space="preserve">
_____
21</t>
  </si>
  <si>
    <t xml:space="preserve">
_____
53</t>
  </si>
  <si>
    <t>ТЕРм08-02-407-01
Труба стальная по установленным конструкциям, по стенам с креплением скобами, диаметр: до 25 мм
100 м</t>
  </si>
  <si>
    <t>366,21
_____
372,92</t>
  </si>
  <si>
    <t>180,87
_____
7,68</t>
  </si>
  <si>
    <t>458
_____
466</t>
  </si>
  <si>
    <t>226
_____
10</t>
  </si>
  <si>
    <t>4550
_____
3691</t>
  </si>
  <si>
    <t>1061
_____
95</t>
  </si>
  <si>
    <t>Накладные расходы от ФОТ(5574 руб.)</t>
  </si>
  <si>
    <t>Сметная прибыль от ФОТ(5574 руб.)</t>
  </si>
  <si>
    <t>ТСЦ-103-0003
Трубы стальные сварные водогазопроводные с резьбой черные легкие (неоцинкованные) диаметр условного прохода: 25 мм, толщина стенки 2,8 мм
м</t>
  </si>
  <si>
    <t xml:space="preserve">
_____
15,6</t>
  </si>
  <si>
    <t xml:space="preserve">
_____
1950</t>
  </si>
  <si>
    <t xml:space="preserve">
_____
6994</t>
  </si>
  <si>
    <t>ТЕРм08-02-409-01
Труба винипластовая по установленным конструкциям, по стенам и колоннам с креплением скобами, диаметр: до 25 мм
100 м</t>
  </si>
  <si>
    <t>282,98
_____
922,77</t>
  </si>
  <si>
    <t>59,02
_____
1,8</t>
  </si>
  <si>
    <t>74
_____
240</t>
  </si>
  <si>
    <t>731
_____
874</t>
  </si>
  <si>
    <t>69
_____
5</t>
  </si>
  <si>
    <t>Накладные расходы от ФОТ(883 руб.)</t>
  </si>
  <si>
    <t>Сметная прибыль от ФОТ(883 руб.)</t>
  </si>
  <si>
    <t>ТЕРм08-02-409-02
Труба винипластовая по установленным конструкциям, по стенам и колоннам с креплением скобами, диаметр: до 50 мм
100 м</t>
  </si>
  <si>
    <t>409,02
_____
931,59</t>
  </si>
  <si>
    <t>118,46
_____
5,39</t>
  </si>
  <si>
    <t>8
_____
19</t>
  </si>
  <si>
    <t>81
_____
68</t>
  </si>
  <si>
    <t>11
_____
1</t>
  </si>
  <si>
    <t>Накладные расходы от ФОТ(98 руб.)</t>
  </si>
  <si>
    <t>Сметная прибыль от ФОТ(98 руб.)</t>
  </si>
  <si>
    <t>ТСЦ-103-1058
Гофротруба ПВХ с протяжкой диаметром 32 мм
м</t>
  </si>
  <si>
    <t>28
26+2</t>
  </si>
  <si>
    <t xml:space="preserve">
_____
6,41</t>
  </si>
  <si>
    <t xml:space="preserve">
_____
179</t>
  </si>
  <si>
    <t xml:space="preserve">
_____
556</t>
  </si>
  <si>
    <t>ТЕРм08-02-411-05
Ввод гибкий, наружный диаметр металлорукава: до 48 мм
1 ввод</t>
  </si>
  <si>
    <t>12,25
_____
17,98</t>
  </si>
  <si>
    <t>184
_____
269</t>
  </si>
  <si>
    <t>1826
_____
2919</t>
  </si>
  <si>
    <t>Накладные расходы от ФОТ(2191 руб.)</t>
  </si>
  <si>
    <t>Сметная прибыль от ФОТ(2191 руб.)</t>
  </si>
  <si>
    <t>СЦМ-514-9999-646
Ввод гибкий, типа: К1085 У3 д 32-34 мм
шт.</t>
  </si>
  <si>
    <t xml:space="preserve">
_____
79,5</t>
  </si>
  <si>
    <t xml:space="preserve">
_____
1193</t>
  </si>
  <si>
    <t xml:space="preserve">
_____
4637</t>
  </si>
  <si>
    <t>СЦМ-514-9714-521
Фиксатор кабеля, шириной: 40 мм
10 шт.</t>
  </si>
  <si>
    <t xml:space="preserve">
_____
15</t>
  </si>
  <si>
    <t xml:space="preserve">
_____
39</t>
  </si>
  <si>
    <t xml:space="preserve">
_____
19</t>
  </si>
  <si>
    <t>ТЕРм08-02-412-02
Затягивание провода в проложенные трубы и металлические рукава первого одножильного или многожильного в общей оплетке, суммарное сечение: до 6 мм2
100 м</t>
  </si>
  <si>
    <t>0,93
0,02+0,31+0,6</t>
  </si>
  <si>
    <t>80,14
_____
205,72</t>
  </si>
  <si>
    <t>4,99
_____
0,33</t>
  </si>
  <si>
    <t>75
_____
190</t>
  </si>
  <si>
    <t>741
_____
484</t>
  </si>
  <si>
    <t>22
_____
3</t>
  </si>
  <si>
    <t>Накладные расходы от ФОТ(893 руб.)</t>
  </si>
  <si>
    <t>Сметная прибыль от ФОТ(893 руб.)</t>
  </si>
  <si>
    <t>ТЕРм08-02-412-03
Затягивание провода в проложенные трубы и металлические рукава первого одножильного или многожильного в общей оплетке, суммарное сечение: до 16 мм2
100 м</t>
  </si>
  <si>
    <t>93,46
_____
221,67</t>
  </si>
  <si>
    <t>10
_____
25</t>
  </si>
  <si>
    <t>102
_____
67</t>
  </si>
  <si>
    <t>5
_____
1</t>
  </si>
  <si>
    <t>Накладные расходы от ФОТ(123 руб.)</t>
  </si>
  <si>
    <t>Сметная прибыль от ФОТ(123 руб.)</t>
  </si>
  <si>
    <t>ТЕРм08-02-412-04
Затягивание провода в проложенные трубы и металлические рукава первого одножильного или многожильного в общей оплетке, суммарное сечение: до 35 мм2
100 м</t>
  </si>
  <si>
    <t>133,17
_____
244,6</t>
  </si>
  <si>
    <t>19,96
_____
1,31</t>
  </si>
  <si>
    <t>55
_____
100</t>
  </si>
  <si>
    <t>8
_____
1</t>
  </si>
  <si>
    <t>543
_____
274</t>
  </si>
  <si>
    <t>38
_____
5</t>
  </si>
  <si>
    <t>Накладные расходы от ФОТ(658 руб.)</t>
  </si>
  <si>
    <t>Сметная прибыль от ФОТ(658 руб.)</t>
  </si>
  <si>
    <t>СЦМ-501-9075-681
Кабели силовые, с медными жилами, в изоляции из ПВХ пластиката, оболочкой из ПВХ пластиката пониженной горючести: ВВГнг 0,66 кВ сеч. 4х10 мм2
1000 м</t>
  </si>
  <si>
    <t xml:space="preserve">
_____
50610</t>
  </si>
  <si>
    <t xml:space="preserve">
_____
2075</t>
  </si>
  <si>
    <t xml:space="preserve">
_____
7472</t>
  </si>
  <si>
    <t>СЦМ-501-9075-678
Кабели силовые, с медными жилами, в изоляции из ПВХ пластиката, оболочкой из ПВХ пластиката пониженной горючести: ВВГнг 0,66 кВ сеч. 4х2,5 мм2
1000 м</t>
  </si>
  <si>
    <t xml:space="preserve">
_____
13810</t>
  </si>
  <si>
    <t xml:space="preserve">
_____
152</t>
  </si>
  <si>
    <t xml:space="preserve">
_____
509</t>
  </si>
  <si>
    <t>СЦМ-501-9075-677
Кабели силовые, с медными жилами, в изоляции из ПВХ пластиката, оболочкой из ПВХ пластиката пониженной горючести: ВВГнг 0,66 кВ сеч. 4х1,5 мм2
1000 м</t>
  </si>
  <si>
    <t xml:space="preserve">
_____
10210</t>
  </si>
  <si>
    <t xml:space="preserve">
_____
613</t>
  </si>
  <si>
    <t xml:space="preserve">
_____
1809</t>
  </si>
  <si>
    <t>СЦМ-501-9075-661
Кабели силовые, с медными жилами, в изоляции из ПВХ пластиката, оболочкой из ПВХ пластиката пониженной горючести: ВВГнг 0,66 кВ сеч. 3х2,5 мм2
1000 м</t>
  </si>
  <si>
    <t xml:space="preserve">
_____
10990</t>
  </si>
  <si>
    <t xml:space="preserve">
_____
55</t>
  </si>
  <si>
    <t xml:space="preserve">
_____
173</t>
  </si>
  <si>
    <t>СЦМ-501-9075-660
Кабели силовые, с медными жилами, в изоляции из ПВХ пластиката, оболочкой из ПВХ пластиката пониженной горючести: ВВГнг 0,66 кВ сеч. 3х1,5 мм2
1000 м</t>
  </si>
  <si>
    <t>0,036
0,031+0,005</t>
  </si>
  <si>
    <t xml:space="preserve">
_____
7590</t>
  </si>
  <si>
    <t xml:space="preserve">
_____
273</t>
  </si>
  <si>
    <t xml:space="preserve">
_____
821</t>
  </si>
  <si>
    <t>СЦМ-501-9075-651
Кабели силовые, с медными жилами, в изоляции из ПВХ пластиката, оболочкой из ПВХ пластиката пониженной горючести: ВВГнг 0,66 кВ сеч. 2х1,5 мм2
1000 м</t>
  </si>
  <si>
    <t xml:space="preserve">
_____
5320</t>
  </si>
  <si>
    <t xml:space="preserve">
_____
11</t>
  </si>
  <si>
    <t xml:space="preserve">
_____
31</t>
  </si>
  <si>
    <t>СЦМ-503-9075-50
Кабели контрольные, с медными жилами, в изоляции и оболочке из ПВХ пластиката пониженной горючести: КВВГнг сеч. 4х1,5 мм2
1000 м</t>
  </si>
  <si>
    <t xml:space="preserve">
_____
7750</t>
  </si>
  <si>
    <t xml:space="preserve">
_____
318</t>
  </si>
  <si>
    <t xml:space="preserve">
_____
1422</t>
  </si>
  <si>
    <t>СЦМ-514-9999-517
Коробка протяжная для электрических сетей в стальных трубах, типа: У996 221х221х101 мм
шт.</t>
  </si>
  <si>
    <t xml:space="preserve">
_____
51,8</t>
  </si>
  <si>
    <t xml:space="preserve">
_____
104</t>
  </si>
  <si>
    <t xml:space="preserve">
_____
336</t>
  </si>
  <si>
    <t>ТЕРм08-02-152-06
Стойка сборных кабельных конструкций (без полок), масса: до 4 кг
100 шт.</t>
  </si>
  <si>
    <t>345,34
_____
598,79</t>
  </si>
  <si>
    <t>337,13
_____
10,78</t>
  </si>
  <si>
    <t>7
_____
12</t>
  </si>
  <si>
    <t>69
_____
42</t>
  </si>
  <si>
    <t>Накладные расходы от ФОТ(85 руб.)</t>
  </si>
  <si>
    <t>Сметная прибыль от ФОТ(85 руб.)</t>
  </si>
  <si>
    <t>СЦМ-514-9720-2
Стойка для установки аппаратов, типа: К 314
шт.</t>
  </si>
  <si>
    <t xml:space="preserve">
_____
77,9</t>
  </si>
  <si>
    <t xml:space="preserve">
_____
156</t>
  </si>
  <si>
    <t xml:space="preserve">
_____
393</t>
  </si>
  <si>
    <t>Итого прямые затраты по разделу</t>
  </si>
  <si>
    <t>1790,00
_____
13341,00</t>
  </si>
  <si>
    <t>645,00
_____
37,00</t>
  </si>
  <si>
    <t>17758,00
_____
49200,00</t>
  </si>
  <si>
    <t>3030,00
_____
365,00</t>
  </si>
  <si>
    <t>Итого прямые затраты по разделу с учетом коэффициентов к итогам</t>
  </si>
  <si>
    <t xml:space="preserve">    В том числе, справочно:</t>
  </si>
  <si>
    <t xml:space="preserve">     1. Производство монтажных работ в существующих зданиях и сооружениях, освобожденных от оборудования и других предметов, мешающих нормальному производству работ. ОЗП=1,2; ЭМ=1,2; ЗПМ=1,2; ТЗ=1,2; ТЗМ=1,2  (Поз. 1-8, 18-21, 24-28, 31-55, 29-30)</t>
  </si>
  <si>
    <t>129,00
_____
7,40</t>
  </si>
  <si>
    <t>606,00
_____
73,00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</si>
  <si>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</si>
  <si>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</si>
  <si>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</si>
  <si>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</si>
  <si>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</si>
  <si>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</si>
  <si>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Итого по разделу 1 Новый Раздел</t>
  </si>
  <si>
    <t xml:space="preserve">    Итого Монтажные работы</t>
  </si>
  <si>
    <t xml:space="preserve">    Итого Оборудование</t>
  </si>
  <si>
    <t xml:space="preserve">    Итого</t>
  </si>
  <si>
    <t xml:space="preserve">    Итого по разделу 1 Новый Раздел</t>
  </si>
  <si>
    <t>Итого прямые затраты по смете</t>
  </si>
  <si>
    <t>Итого прямые затраты по смете с учетом коэффициентов к итогам</t>
  </si>
  <si>
    <t>Итоги по смете:</t>
  </si>
  <si>
    <t xml:space="preserve">    ВСЕГО по смете</t>
  </si>
  <si>
    <t xml:space="preserve">          Ресурсы подрядчика</t>
  </si>
  <si>
    <t xml:space="preserve">                  Трудозатраты</t>
  </si>
  <si>
    <t>1-2-5</t>
  </si>
  <si>
    <t>Рабочий монтажник (ср 2,5)</t>
  </si>
  <si>
    <t xml:space="preserve">чел.час
</t>
  </si>
  <si>
    <t xml:space="preserve">10,33
</t>
  </si>
  <si>
    <t xml:space="preserve">102,72
</t>
  </si>
  <si>
    <t>1-3-8</t>
  </si>
  <si>
    <t>Рабочий строитель (ср 3,8)</t>
  </si>
  <si>
    <t xml:space="preserve">11,89
</t>
  </si>
  <si>
    <t xml:space="preserve">118,19
</t>
  </si>
  <si>
    <t>1-3-9</t>
  </si>
  <si>
    <t>Рабочий строитель (ср 3,9)</t>
  </si>
  <si>
    <t xml:space="preserve">12,03
</t>
  </si>
  <si>
    <t xml:space="preserve">119,52
</t>
  </si>
  <si>
    <t>1-4-0</t>
  </si>
  <si>
    <t>Рабочий строитель (ср 4)</t>
  </si>
  <si>
    <t xml:space="preserve">12,16
</t>
  </si>
  <si>
    <t xml:space="preserve">120,85
</t>
  </si>
  <si>
    <t>1-4-2</t>
  </si>
  <si>
    <t>...</t>
  </si>
  <si>
    <t xml:space="preserve">12,54
</t>
  </si>
  <si>
    <t xml:space="preserve">124,59
</t>
  </si>
  <si>
    <t xml:space="preserve">   - Затраты труда рабочих (ср 4,2)</t>
  </si>
  <si>
    <t xml:space="preserve">   - Рабочий строитель (ср 4,2)</t>
  </si>
  <si>
    <t>Затраты труда машинистов</t>
  </si>
  <si>
    <t xml:space="preserve">0
</t>
  </si>
  <si>
    <t>Итого по трудовым ресурсам</t>
  </si>
  <si>
    <t xml:space="preserve">руб
</t>
  </si>
  <si>
    <t xml:space="preserve">
</t>
  </si>
  <si>
    <t xml:space="preserve">                  Машины и механизмы</t>
  </si>
  <si>
    <t>Краны на автомобильном ходу при работе на монтаже технологического оборудования: 10 т</t>
  </si>
  <si>
    <t xml:space="preserve">маш.-ч
</t>
  </si>
  <si>
    <t xml:space="preserve">134,07
</t>
  </si>
  <si>
    <t xml:space="preserve">606
</t>
  </si>
  <si>
    <t>ГК ЕТО, пост.№3/1</t>
  </si>
  <si>
    <t>Установки для сварки: ручной дуговой (постоянного тока)</t>
  </si>
  <si>
    <t xml:space="preserve">7,84
</t>
  </si>
  <si>
    <t xml:space="preserve">42
</t>
  </si>
  <si>
    <t>Дрели: электрические</t>
  </si>
  <si>
    <t xml:space="preserve">2,32
</t>
  </si>
  <si>
    <t xml:space="preserve">10
</t>
  </si>
  <si>
    <t>Станок: сверлильный</t>
  </si>
  <si>
    <t xml:space="preserve">3,57
</t>
  </si>
  <si>
    <t xml:space="preserve">7
</t>
  </si>
  <si>
    <t>Перфораторы: электрические</t>
  </si>
  <si>
    <t xml:space="preserve">2,15
</t>
  </si>
  <si>
    <t xml:space="preserve">5
</t>
  </si>
  <si>
    <t>Пресс: гидравлический с электроприводом</t>
  </si>
  <si>
    <t xml:space="preserve">1,09
</t>
  </si>
  <si>
    <t xml:space="preserve">3
</t>
  </si>
  <si>
    <t>Шинотрубогиб</t>
  </si>
  <si>
    <t xml:space="preserve">16,81
</t>
  </si>
  <si>
    <t xml:space="preserve">131
</t>
  </si>
  <si>
    <t>Автомобили бортовые, грузоподъемность: до 8 т</t>
  </si>
  <si>
    <t xml:space="preserve">115,4
</t>
  </si>
  <si>
    <t xml:space="preserve">561
</t>
  </si>
  <si>
    <t>Итого по строительным машинам</t>
  </si>
  <si>
    <t xml:space="preserve">                  Материалы</t>
  </si>
  <si>
    <t>101-0115</t>
  </si>
  <si>
    <t>Винты с полукруглой головкой длиной: 50 мм</t>
  </si>
  <si>
    <t xml:space="preserve">т
</t>
  </si>
  <si>
    <t xml:space="preserve">19170
</t>
  </si>
  <si>
    <t xml:space="preserve">51285,58
</t>
  </si>
  <si>
    <t>08.05.196</t>
  </si>
  <si>
    <t>101-0813</t>
  </si>
  <si>
    <t>Проволока стальная низкоуглеродистая разного назначения оцинкованная диаметром: 3,0 мм</t>
  </si>
  <si>
    <t xml:space="preserve">12000
</t>
  </si>
  <si>
    <t xml:space="preserve">28348,51
</t>
  </si>
  <si>
    <t>Постановл. № 3/1 от 20.02.2012 г., п.377</t>
  </si>
  <si>
    <t>101-1665</t>
  </si>
  <si>
    <t>Лак электроизоляционный 318</t>
  </si>
  <si>
    <t xml:space="preserve">кг
</t>
  </si>
  <si>
    <t xml:space="preserve">19,7
</t>
  </si>
  <si>
    <t xml:space="preserve">112,31
</t>
  </si>
  <si>
    <t>Среднее (14.01.216, 14.01.258, 18.06.454)</t>
  </si>
  <si>
    <t>101-1699</t>
  </si>
  <si>
    <t>Патроны для пристрелки</t>
  </si>
  <si>
    <t xml:space="preserve">10 шт.
</t>
  </si>
  <si>
    <t xml:space="preserve">4,02
</t>
  </si>
  <si>
    <t xml:space="preserve">14,04
</t>
  </si>
  <si>
    <t>Среднее (34.08.001, 34.08.002, 34.08.003)</t>
  </si>
  <si>
    <t>101-1755</t>
  </si>
  <si>
    <t>Сталь полосовая, марка стали: Ст3сп шириной 50-200 мм толщиной 4-5 мм</t>
  </si>
  <si>
    <t xml:space="preserve">6620
</t>
  </si>
  <si>
    <t xml:space="preserve">32661,89
</t>
  </si>
  <si>
    <t>08.04.0354</t>
  </si>
  <si>
    <t>101-1764</t>
  </si>
  <si>
    <t>Тальк молотый, сорт I</t>
  </si>
  <si>
    <t xml:space="preserve">4620
</t>
  </si>
  <si>
    <t xml:space="preserve">24580,25
</t>
  </si>
  <si>
    <t>26.02.501</t>
  </si>
  <si>
    <t>101-1924</t>
  </si>
  <si>
    <t>Электроды диаметром: 4 мм Э42А</t>
  </si>
  <si>
    <t xml:space="preserve">11,52
</t>
  </si>
  <si>
    <t xml:space="preserve">48,73
</t>
  </si>
  <si>
    <t>08.07.006</t>
  </si>
  <si>
    <t>101-1964</t>
  </si>
  <si>
    <t>Шпагат бумажный</t>
  </si>
  <si>
    <t xml:space="preserve">12,1
</t>
  </si>
  <si>
    <t xml:space="preserve">77,27
</t>
  </si>
  <si>
    <t>26.10.025</t>
  </si>
  <si>
    <t>101-1977</t>
  </si>
  <si>
    <t>Болты с гайками и шайбами строительные...</t>
  </si>
  <si>
    <t xml:space="preserve">17,3
</t>
  </si>
  <si>
    <t xml:space="preserve">53,48
</t>
  </si>
  <si>
    <t xml:space="preserve">   - Болты с гайками и шайбами строительные</t>
  </si>
  <si>
    <t>Постановл. № 3/1 от 20.02.2012 г., п.139</t>
  </si>
  <si>
    <t>101-2073</t>
  </si>
  <si>
    <t>Нитки суровые</t>
  </si>
  <si>
    <t xml:space="preserve">146
</t>
  </si>
  <si>
    <t xml:space="preserve">492,06
</t>
  </si>
  <si>
    <t>26.10.024.1</t>
  </si>
  <si>
    <t>101-2143</t>
  </si>
  <si>
    <t>Краска</t>
  </si>
  <si>
    <t xml:space="preserve">19,1
</t>
  </si>
  <si>
    <t xml:space="preserve">51,55
</t>
  </si>
  <si>
    <t>Постановл. № 3/1 от 20.02.2012 г., п.373</t>
  </si>
  <si>
    <t>101-2175</t>
  </si>
  <si>
    <t>Шайбы пружинные</t>
  </si>
  <si>
    <t xml:space="preserve">24750
</t>
  </si>
  <si>
    <t xml:space="preserve">99314,14
</t>
  </si>
  <si>
    <t>Среднее (08.05.2222, 08.05.2223)</t>
  </si>
  <si>
    <t>101-2272</t>
  </si>
  <si>
    <t>Аргон газообразный, сорт: I</t>
  </si>
  <si>
    <t xml:space="preserve">м3
</t>
  </si>
  <si>
    <t xml:space="preserve">23,8
</t>
  </si>
  <si>
    <t xml:space="preserve">116,72
</t>
  </si>
  <si>
    <t>26.03.020</t>
  </si>
  <si>
    <t>101-2365</t>
  </si>
  <si>
    <t>Нитки швейные</t>
  </si>
  <si>
    <t xml:space="preserve">56,6
</t>
  </si>
  <si>
    <t xml:space="preserve">191,78
</t>
  </si>
  <si>
    <t>26.10.024.2</t>
  </si>
  <si>
    <t>101-2478</t>
  </si>
  <si>
    <t>Лента К226</t>
  </si>
  <si>
    <t xml:space="preserve">100 м
</t>
  </si>
  <si>
    <t xml:space="preserve">214
</t>
  </si>
  <si>
    <t xml:space="preserve">278,93
</t>
  </si>
  <si>
    <t>19.17.742</t>
  </si>
  <si>
    <t>101-2488</t>
  </si>
  <si>
    <t>Лента ФУМ</t>
  </si>
  <si>
    <t xml:space="preserve">108
</t>
  </si>
  <si>
    <t xml:space="preserve">1173,38
</t>
  </si>
  <si>
    <t>18.06.115</t>
  </si>
  <si>
    <t>101-2493</t>
  </si>
  <si>
    <t>Лента липкая изоляционная на поликасиновом компаунде марки ЛСЭПЛ, шириной 20-30 мм, толщиной от 0,14 до 0,19 мм</t>
  </si>
  <si>
    <t xml:space="preserve">91,3
</t>
  </si>
  <si>
    <t xml:space="preserve">359,15
</t>
  </si>
  <si>
    <t>18.06.104/29.94*89.25</t>
  </si>
  <si>
    <t>101-3911</t>
  </si>
  <si>
    <t>Дюбели для пристрелки стальные</t>
  </si>
  <si>
    <t xml:space="preserve">6,74
</t>
  </si>
  <si>
    <t xml:space="preserve">22,07
</t>
  </si>
  <si>
    <t>Среднее (08.05.131,08.05.132)</t>
  </si>
  <si>
    <t>101-3914</t>
  </si>
  <si>
    <t>Дюбели распорные полипропиленовые</t>
  </si>
  <si>
    <t xml:space="preserve">100 шт.
</t>
  </si>
  <si>
    <t xml:space="preserve">21,84
</t>
  </si>
  <si>
    <t xml:space="preserve">46,5
</t>
  </si>
  <si>
    <t>Среднее (08.05.1402, 08.05.1404)</t>
  </si>
  <si>
    <t>101-3917</t>
  </si>
  <si>
    <t>Шплинты проволочные</t>
  </si>
  <si>
    <t xml:space="preserve">11,3
</t>
  </si>
  <si>
    <t xml:space="preserve">94,61
</t>
  </si>
  <si>
    <t>Среднее (08.05.229.3, 08.05.229.5)</t>
  </si>
  <si>
    <t>110-0219</t>
  </si>
  <si>
    <t>Гайки установочные заземляющие</t>
  </si>
  <si>
    <t xml:space="preserve">92,9
</t>
  </si>
  <si>
    <t xml:space="preserve">1224,13
</t>
  </si>
  <si>
    <t>19.19.201</t>
  </si>
  <si>
    <t>111-0086</t>
  </si>
  <si>
    <t>Бирки маркировочные</t>
  </si>
  <si>
    <t xml:space="preserve">50,41
</t>
  </si>
  <si>
    <t xml:space="preserve">155,47
</t>
  </si>
  <si>
    <t>Среднее (19.17.730, 19.17.731, 19.17.732, 19.17.733)</t>
  </si>
  <si>
    <t>111-0087</t>
  </si>
  <si>
    <t>Бирки-оконцеватели</t>
  </si>
  <si>
    <t xml:space="preserve">63
</t>
  </si>
  <si>
    <t xml:space="preserve">177,53
</t>
  </si>
  <si>
    <t>19.17.730</t>
  </si>
  <si>
    <t>113-1786</t>
  </si>
  <si>
    <t>Лак битумный: БТ-123</t>
  </si>
  <si>
    <t xml:space="preserve">16640
</t>
  </si>
  <si>
    <t xml:space="preserve">45572,14
</t>
  </si>
  <si>
    <t>14.01.256</t>
  </si>
  <si>
    <t>113-8040</t>
  </si>
  <si>
    <t>Клей БМК-5к</t>
  </si>
  <si>
    <t xml:space="preserve">31,5
</t>
  </si>
  <si>
    <t xml:space="preserve">151,63
</t>
  </si>
  <si>
    <t>11.02.380</t>
  </si>
  <si>
    <t>201-0843</t>
  </si>
  <si>
    <t>Конструкции стальные индивидуальные: решетчатые сварные массой до 0,1 т</t>
  </si>
  <si>
    <t xml:space="preserve">11820
</t>
  </si>
  <si>
    <t xml:space="preserve">55168,19
</t>
  </si>
  <si>
    <t>Постановл. № 3/1 от 20.02.2012 г., п.238</t>
  </si>
  <si>
    <t>204-0001</t>
  </si>
  <si>
    <t>Горячекатаная арматурная сталь гладкая класса А-I, диаметром: 6 мм</t>
  </si>
  <si>
    <t xml:space="preserve">7700
</t>
  </si>
  <si>
    <t xml:space="preserve">33732,91
</t>
  </si>
  <si>
    <t>Постановл. № 3/1 от 20.02.2012 г., п.265</t>
  </si>
  <si>
    <t>301-0041</t>
  </si>
  <si>
    <t>Патрубки</t>
  </si>
  <si>
    <t xml:space="preserve">279,39
</t>
  </si>
  <si>
    <t xml:space="preserve">1023,03
</t>
  </si>
  <si>
    <t>Среднее (19.17.714,19.17.715,19.17.716,19.17.717,19.17.718)</t>
  </si>
  <si>
    <t>506-1143</t>
  </si>
  <si>
    <t>Прутки из алюминиевых сплавов марки АД1, круглого сечения, нормальной точности и прочности, немерной длины, диаметром: 135-200 мм</t>
  </si>
  <si>
    <t xml:space="preserve">59650
</t>
  </si>
  <si>
    <t xml:space="preserve">113432,83
</t>
  </si>
  <si>
    <t>08.09.2114</t>
  </si>
  <si>
    <t>506-1180</t>
  </si>
  <si>
    <t>Пруток круглый медный марки М3-Т, диаметром: 20 мм</t>
  </si>
  <si>
    <t xml:space="preserve">60980
</t>
  </si>
  <si>
    <t xml:space="preserve">360756,31
</t>
  </si>
  <si>
    <t>08.16.171</t>
  </si>
  <si>
    <t>506-1361</t>
  </si>
  <si>
    <t>Припои оловянно-свинцовые бессурьмянистые марки: ПОС40</t>
  </si>
  <si>
    <t xml:space="preserve">87,4
</t>
  </si>
  <si>
    <t xml:space="preserve">602,27
</t>
  </si>
  <si>
    <t>Среднее (26.02.411, 522.0076)</t>
  </si>
  <si>
    <t>507-0700</t>
  </si>
  <si>
    <t>Трубка поливинилхлоридная ХВТ</t>
  </si>
  <si>
    <t xml:space="preserve">35,7
</t>
  </si>
  <si>
    <t xml:space="preserve">101,53
</t>
  </si>
  <si>
    <t>Среднее (15.02.081.1, 15.02.080)</t>
  </si>
  <si>
    <t>509-0033</t>
  </si>
  <si>
    <t>Сжимы ответвительные</t>
  </si>
  <si>
    <t xml:space="preserve">550,11
</t>
  </si>
  <si>
    <t xml:space="preserve">1154,04
</t>
  </si>
  <si>
    <t>19.01.550</t>
  </si>
  <si>
    <t>509-0038</t>
  </si>
  <si>
    <t>Наконечники кабельные: для электротехнических установок</t>
  </si>
  <si>
    <t xml:space="preserve">шт.
</t>
  </si>
  <si>
    <t xml:space="preserve">25,63
</t>
  </si>
  <si>
    <t xml:space="preserve">96,3
</t>
  </si>
  <si>
    <t>Код ОКП 34 49 80</t>
  </si>
  <si>
    <t>509-0041</t>
  </si>
  <si>
    <t>Наконечники кабельные: медные для электротехнических установок</t>
  </si>
  <si>
    <t xml:space="preserve">4,04
</t>
  </si>
  <si>
    <t xml:space="preserve">17,74
</t>
  </si>
  <si>
    <t>Код ОКП 34 49 82</t>
  </si>
  <si>
    <t>509-0044</t>
  </si>
  <si>
    <t>Колпачки: изолирующие</t>
  </si>
  <si>
    <t xml:space="preserve">2,94
</t>
  </si>
  <si>
    <t xml:space="preserve">58,51
</t>
  </si>
  <si>
    <t>19.17.7901</t>
  </si>
  <si>
    <t>509-0070</t>
  </si>
  <si>
    <t>Кнопки монтажные</t>
  </si>
  <si>
    <t xml:space="preserve">1000 шт.
</t>
  </si>
  <si>
    <t xml:space="preserve">17,8
</t>
  </si>
  <si>
    <t xml:space="preserve">51,13
</t>
  </si>
  <si>
    <t>Среднее (19.17.740, 19.17.741)</t>
  </si>
  <si>
    <t>509-0090</t>
  </si>
  <si>
    <t>Перемычки гибкие, тип ПГС-50</t>
  </si>
  <si>
    <t xml:space="preserve">11,2
</t>
  </si>
  <si>
    <t xml:space="preserve">169,54
</t>
  </si>
  <si>
    <t>19.17.7610</t>
  </si>
  <si>
    <t>509-0100</t>
  </si>
  <si>
    <t>Зажимы наборные</t>
  </si>
  <si>
    <t xml:space="preserve">3,86
</t>
  </si>
  <si>
    <t xml:space="preserve">11,85
</t>
  </si>
  <si>
    <t>19.01.560</t>
  </si>
  <si>
    <t>509-0104</t>
  </si>
  <si>
    <t>Скобы: двухлапковые</t>
  </si>
  <si>
    <t xml:space="preserve">30,18
</t>
  </si>
  <si>
    <t xml:space="preserve">114,9
</t>
  </si>
  <si>
    <t>19.17.771</t>
  </si>
  <si>
    <t>509-0156</t>
  </si>
  <si>
    <t>Оконцеватели маркировочные</t>
  </si>
  <si>
    <t xml:space="preserve">52,1
</t>
  </si>
  <si>
    <t xml:space="preserve">177,66
</t>
  </si>
  <si>
    <t>Код ОКП 34 49 63</t>
  </si>
  <si>
    <t>509-0778</t>
  </si>
  <si>
    <t>Втулки В22</t>
  </si>
  <si>
    <t xml:space="preserve">460
</t>
  </si>
  <si>
    <t xml:space="preserve">694,05
</t>
  </si>
  <si>
    <t>19.17.711</t>
  </si>
  <si>
    <t>509-0779</t>
  </si>
  <si>
    <t>Втулки В42</t>
  </si>
  <si>
    <t xml:space="preserve">720
</t>
  </si>
  <si>
    <t xml:space="preserve">1567,12
</t>
  </si>
  <si>
    <t>19.17.713</t>
  </si>
  <si>
    <t>509-0783</t>
  </si>
  <si>
    <t>Втулки изолирующие</t>
  </si>
  <si>
    <t xml:space="preserve">0,29
</t>
  </si>
  <si>
    <t xml:space="preserve">1,29
</t>
  </si>
  <si>
    <t>Код ОКП 34 49 65</t>
  </si>
  <si>
    <t>509-0809</t>
  </si>
  <si>
    <t>Заглушки</t>
  </si>
  <si>
    <t xml:space="preserve">20,04
</t>
  </si>
  <si>
    <t xml:space="preserve">90,27
</t>
  </si>
  <si>
    <t>509-1210</t>
  </si>
  <si>
    <t>Вазелин технический</t>
  </si>
  <si>
    <t xml:space="preserve">16,6
</t>
  </si>
  <si>
    <t xml:space="preserve">200,32
</t>
  </si>
  <si>
    <t>26.02.403</t>
  </si>
  <si>
    <t>509-1652</t>
  </si>
  <si>
    <t>Гильза кабельная медная ГМ 6</t>
  </si>
  <si>
    <t xml:space="preserve">1,37
</t>
  </si>
  <si>
    <t xml:space="preserve">5,57
</t>
  </si>
  <si>
    <t>19.18.4011</t>
  </si>
  <si>
    <t>509-1654</t>
  </si>
  <si>
    <t>Гильза кабельная медная ГМ 16</t>
  </si>
  <si>
    <t xml:space="preserve">1,87
</t>
  </si>
  <si>
    <t xml:space="preserve">7,61
</t>
  </si>
  <si>
    <t>19.18.4012</t>
  </si>
  <si>
    <t>509-1656</t>
  </si>
  <si>
    <t>Гильза кабельная медная ГМ 35</t>
  </si>
  <si>
    <t xml:space="preserve">4,86
</t>
  </si>
  <si>
    <t xml:space="preserve">18,23
</t>
  </si>
  <si>
    <t>19.18.4013</t>
  </si>
  <si>
    <t>509-1711</t>
  </si>
  <si>
    <t>Втулки В28</t>
  </si>
  <si>
    <t xml:space="preserve">172,37
</t>
  </si>
  <si>
    <t xml:space="preserve">970,04
</t>
  </si>
  <si>
    <t>19.17.712</t>
  </si>
  <si>
    <t>999-0005</t>
  </si>
  <si>
    <t>Масса</t>
  </si>
  <si>
    <t>999-9950</t>
  </si>
  <si>
    <t>Вспомогательные ненормируемые материал...</t>
  </si>
  <si>
    <t xml:space="preserve">1
</t>
  </si>
  <si>
    <t xml:space="preserve">2,52
</t>
  </si>
  <si>
    <t xml:space="preserve">   - Вспомогательные ненормируемые материальные ресурсы (2% от оплаты труда рабочих)</t>
  </si>
  <si>
    <t xml:space="preserve">   - Вспомогательные ненормируемые материалы</t>
  </si>
  <si>
    <t>СЦМ-501-9075-651</t>
  </si>
  <si>
    <t>Кабели силовые, с медными жилами, в изоляции из ПВХ пластиката, оболочкой из ПВХ пластиката пониженной горючести: ВВГнг 0,66 кВ сеч. 2х1,5 мм2</t>
  </si>
  <si>
    <t xml:space="preserve">1000 м
</t>
  </si>
  <si>
    <t xml:space="preserve">5320
</t>
  </si>
  <si>
    <t xml:space="preserve">15719,63
</t>
  </si>
  <si>
    <t>18.02.641</t>
  </si>
  <si>
    <t>СЦМ-501-9075-660</t>
  </si>
  <si>
    <t>Кабели силовые, с медными жилами, в изоляции из ПВХ пластиката, оболочкой из ПВХ пластиката пониженной горючести: ВВГнг 0,66 кВ сеч. 3х1,5 мм2</t>
  </si>
  <si>
    <t xml:space="preserve">7590
</t>
  </si>
  <si>
    <t xml:space="preserve">22800,05
</t>
  </si>
  <si>
    <t>18.02.645</t>
  </si>
  <si>
    <t>СЦМ-501-9075-661</t>
  </si>
  <si>
    <t>Кабели силовые, с медными жилами, в изоляции из ПВХ пластиката, оболочкой из ПВХ пластиката пониженной горючести: ВВГнг 0,66 кВ сеч. 3х2,5 мм2</t>
  </si>
  <si>
    <t xml:space="preserve">10990
</t>
  </si>
  <si>
    <t xml:space="preserve">34666,64
</t>
  </si>
  <si>
    <t>18.02.646</t>
  </si>
  <si>
    <t>СЦМ-501-9075-677</t>
  </si>
  <si>
    <t>Кабели силовые, с медными жилами, в изоляции из ПВХ пластиката, оболочкой из ПВХ пластиката пониженной горючести: ВВГнг 0,66 кВ сеч. 4х1,5 мм2</t>
  </si>
  <si>
    <t xml:space="preserve">10210
</t>
  </si>
  <si>
    <t xml:space="preserve">30156,85
</t>
  </si>
  <si>
    <t>Среднее (501.9075.677, 18.02.6481)</t>
  </si>
  <si>
    <t>СЦМ-501-9075-678</t>
  </si>
  <si>
    <t>Кабели силовые, с медными жилами, в изоляции из ПВХ пластиката, оболочкой из ПВХ пластиката пониженной горючести: ВВГнг 0,66 кВ сеч. 4х2,5 мм2</t>
  </si>
  <si>
    <t xml:space="preserve">13810
</t>
  </si>
  <si>
    <t xml:space="preserve">46312,56
</t>
  </si>
  <si>
    <t>Среднее (501.9075.678, 18.02.6482)</t>
  </si>
  <si>
    <t>СЦМ-501-9075-681</t>
  </si>
  <si>
    <t>Кабели силовые, с медными жилами, в изоляции из ПВХ пластиката, оболочкой из ПВХ пластиката пониженной горючести: ВВГнг 0,66 кВ сеч. 4х10 мм2</t>
  </si>
  <si>
    <t xml:space="preserve">50610
</t>
  </si>
  <si>
    <t xml:space="preserve">182240,63
</t>
  </si>
  <si>
    <t>501.9075.681</t>
  </si>
  <si>
    <t>СЦМ-503-9075-50</t>
  </si>
  <si>
    <t>Кабели контрольные, с медными жилами, в изоляции и оболочке из ПВХ пластиката пониженной горючести: КВВГнг сеч. 4х1,5 мм2</t>
  </si>
  <si>
    <t xml:space="preserve">7750
</t>
  </si>
  <si>
    <t xml:space="preserve">34692,15
</t>
  </si>
  <si>
    <t>18.02.351</t>
  </si>
  <si>
    <t>СЦМ-514-9714-521</t>
  </si>
  <si>
    <t>Фиксатор кабеля, шириной: 40 мм</t>
  </si>
  <si>
    <t xml:space="preserve">15
</t>
  </si>
  <si>
    <t xml:space="preserve">7,26
</t>
  </si>
  <si>
    <t>100.05.1*14,5</t>
  </si>
  <si>
    <t>СЦМ-514-9720-2</t>
  </si>
  <si>
    <t>Стойка для установки аппаратов, типа: К 314</t>
  </si>
  <si>
    <t xml:space="preserve">77,9
</t>
  </si>
  <si>
    <t xml:space="preserve">196,31
</t>
  </si>
  <si>
    <t>К = 2,52</t>
  </si>
  <si>
    <t>СЦМ-514-9801-1</t>
  </si>
  <si>
    <t>Лоток стальной для прокладки проводов и кабелей, типа: НЛ5-П2 У3 2120х50х25 мм</t>
  </si>
  <si>
    <t xml:space="preserve">119
</t>
  </si>
  <si>
    <t xml:space="preserve">299,88
</t>
  </si>
  <si>
    <t>СЦМ-514-9801-2</t>
  </si>
  <si>
    <t>Лоток стальной для прокладки проводов и кабелей, типа: НЛ10-П2 У3 2120х100х25 мм</t>
  </si>
  <si>
    <t xml:space="preserve">175
</t>
  </si>
  <si>
    <t xml:space="preserve">232,56
</t>
  </si>
  <si>
    <t>19.17.010</t>
  </si>
  <si>
    <t>СЦМ-514-9801-21</t>
  </si>
  <si>
    <t>Лоток секция угловая, типа: НЛ-У45 300х300х75 мм</t>
  </si>
  <si>
    <t xml:space="preserve">20,9
</t>
  </si>
  <si>
    <t xml:space="preserve">52,67
</t>
  </si>
  <si>
    <t>СЦМ-514-9999-351</t>
  </si>
  <si>
    <t>Коробка клеммная сетей вторичной коммуникации, типа: КК8 У4,2 260х270х126 мм</t>
  </si>
  <si>
    <t xml:space="preserve">110
</t>
  </si>
  <si>
    <t xml:space="preserve">277,2
</t>
  </si>
  <si>
    <t>СЦМ-514-9999-517</t>
  </si>
  <si>
    <t>Коробка протяжная для электрических сетей в стальных трубах, типа: У996 221х221х101 мм</t>
  </si>
  <si>
    <t xml:space="preserve">51,8
</t>
  </si>
  <si>
    <t xml:space="preserve">167,76
</t>
  </si>
  <si>
    <t>19.01.240</t>
  </si>
  <si>
    <t>СЦМ-514-9999-530</t>
  </si>
  <si>
    <t>Выключатель врубной, с боковой несъемной рукояткой, типа: ВР32-31А 31220-00 УХЛ3 Iн =100А</t>
  </si>
  <si>
    <t xml:space="preserve">189
</t>
  </si>
  <si>
    <t xml:space="preserve">574,52
</t>
  </si>
  <si>
    <t>19.11.010</t>
  </si>
  <si>
    <t>СЦМ-514-9999-646</t>
  </si>
  <si>
    <t>Ввод гибкий, типа: К1085 У3 д 32-34 мм</t>
  </si>
  <si>
    <t xml:space="preserve">79,5
</t>
  </si>
  <si>
    <t xml:space="preserve">309,15
</t>
  </si>
  <si>
    <t>19.17.705</t>
  </si>
  <si>
    <t>СЦМ-553-2027</t>
  </si>
  <si>
    <t>Предохранители плавкие: ПП24-31-3723-00 УХЛ3 Iн =100 А</t>
  </si>
  <si>
    <t xml:space="preserve">237
</t>
  </si>
  <si>
    <t xml:space="preserve">597,24
</t>
  </si>
  <si>
    <t>ТСЦ-103-0003</t>
  </si>
  <si>
    <t>Трубы стальные сварные водогазопроводные с резьбой черные легкие (неоцинкованные) диаметр условного прохода: 25 мм, толщина стенки 2,8 мм</t>
  </si>
  <si>
    <t xml:space="preserve">м
</t>
  </si>
  <si>
    <t xml:space="preserve">15,6
</t>
  </si>
  <si>
    <t xml:space="preserve">55,95
</t>
  </si>
  <si>
    <t>Постановл. № 3/1 от 20.02.2012 г., п.182*2.12/1000</t>
  </si>
  <si>
    <t>ТСЦ-103-1058</t>
  </si>
  <si>
    <t>Гофротруба ПВХ с протяжкой диаметром 32 мм</t>
  </si>
  <si>
    <t xml:space="preserve">6,41
</t>
  </si>
  <si>
    <t xml:space="preserve">19,84
</t>
  </si>
  <si>
    <t>Среднее (15.02.0869,15.02.0866)</t>
  </si>
  <si>
    <t>ТСЦ-509-5002</t>
  </si>
  <si>
    <t>Пакетные переключатели и переключатели открытые со степенью защиты IP00: ПВ1-16 М3</t>
  </si>
  <si>
    <t xml:space="preserve">20,7
</t>
  </si>
  <si>
    <t xml:space="preserve">43,29
</t>
  </si>
  <si>
    <t>19.10.010.001</t>
  </si>
  <si>
    <t>ТСЦ-901-0010</t>
  </si>
  <si>
    <t>Корпус КП102 для кнопок 2места белый ИЭК, 58,83/1,18/2,52</t>
  </si>
  <si>
    <t xml:space="preserve">шт
</t>
  </si>
  <si>
    <t xml:space="preserve">19,79
</t>
  </si>
  <si>
    <t xml:space="preserve">49,86
</t>
  </si>
  <si>
    <t>ТСЦ-901-0011</t>
  </si>
  <si>
    <t>Кнопка ABLFP-22 d22мм неон/240В, 153,55 /1,18/2,52</t>
  </si>
  <si>
    <t xml:space="preserve">51,64
</t>
  </si>
  <si>
    <t xml:space="preserve">130,13
</t>
  </si>
  <si>
    <t>Итого по строительным материалам</t>
  </si>
  <si>
    <t xml:space="preserve">                  Оборудование</t>
  </si>
  <si>
    <t>ТСЦ-901-0001</t>
  </si>
  <si>
    <t>Корпус металлический ЩРн-48з-0 74 У2 IP54, 670х330х120, 2637,04/1,18/3,34</t>
  </si>
  <si>
    <t xml:space="preserve">669,1
</t>
  </si>
  <si>
    <t xml:space="preserve">2234,78
</t>
  </si>
  <si>
    <t>ТСЦ-901-0002</t>
  </si>
  <si>
    <t>Авт.выкл. ВА 47-100 3Р 6А-32А 10 кА  х-ка С ИЭК, 647,33/1,18/3,34</t>
  </si>
  <si>
    <t xml:space="preserve">164,25
</t>
  </si>
  <si>
    <t xml:space="preserve">548,58
</t>
  </si>
  <si>
    <t>ТСЦ-901-0003</t>
  </si>
  <si>
    <t>Авт.выкл. ВА 47-100 1Р 6А 10 кА  х-ка С ИЭК, 215,78/1,18/3,34</t>
  </si>
  <si>
    <t xml:space="preserve">54,75
</t>
  </si>
  <si>
    <t xml:space="preserve">182,86
</t>
  </si>
  <si>
    <t>ТСЦ-901-0004</t>
  </si>
  <si>
    <t>Контактор КМИ-11210 12А 230В/АС3 1НО ИЭК, 255,89/1,18/3,34</t>
  </si>
  <si>
    <t xml:space="preserve">64,93
</t>
  </si>
  <si>
    <t xml:space="preserve">216,86
</t>
  </si>
  <si>
    <t>ТСЦ-901-0005</t>
  </si>
  <si>
    <t>Контактор КМИ-10910 9А 230В/АС3 1НО ИЭК, 230,65/1,18/3,34</t>
  </si>
  <si>
    <t xml:space="preserve">58,52
</t>
  </si>
  <si>
    <t xml:space="preserve">195,47
</t>
  </si>
  <si>
    <t>ТСЦ-901-0006</t>
  </si>
  <si>
    <t>Реле РТИ-1308 электротепловое 2,5-4,0 А ИЭК, 272,2/1,18/3,34</t>
  </si>
  <si>
    <t xml:space="preserve">69,07
</t>
  </si>
  <si>
    <t xml:space="preserve">230,68
</t>
  </si>
  <si>
    <t>ТСЦ-901-0007</t>
  </si>
  <si>
    <t>Реле РТИ-1316 электротепловое 9-13 А ИЭК, 272,2/1,18/3,34</t>
  </si>
  <si>
    <t>ТСЦ-901-0008</t>
  </si>
  <si>
    <t>Лампа AD22DS(LED)матрица d22мм зеленый, 55,45/1,18/3,34</t>
  </si>
  <si>
    <t xml:space="preserve">14,07
</t>
  </si>
  <si>
    <t xml:space="preserve">46,99
</t>
  </si>
  <si>
    <t>ТСЦ-901-0009</t>
  </si>
  <si>
    <t>Кнопка AELA22 "Грибок" желтый d22мм неон/240В 1з+1р ИЭК, 160,1/1,18/3,34</t>
  </si>
  <si>
    <t xml:space="preserve">40,62
</t>
  </si>
  <si>
    <t xml:space="preserve">135,68
</t>
  </si>
  <si>
    <t>ТСЦ-999-0001</t>
  </si>
  <si>
    <t>Преобразователь частоты E-9-7R5T4, 18830/1,18/3,34</t>
  </si>
  <si>
    <t xml:space="preserve">4777,73
</t>
  </si>
  <si>
    <t xml:space="preserve">15957,63
</t>
  </si>
  <si>
    <t>ТСЦ-999-0002</t>
  </si>
  <si>
    <t>Преобразователь частоты E-9-2R2T4, 10000/1,18/3,34</t>
  </si>
  <si>
    <t xml:space="preserve">2537,3
</t>
  </si>
  <si>
    <t xml:space="preserve">8474,58
</t>
  </si>
  <si>
    <t>Итого оборудование</t>
  </si>
  <si>
    <t xml:space="preserve"> </t>
  </si>
  <si>
    <t>Стройка:Челябинская область, г. Сим, Капитальный ремонт котельной</t>
  </si>
  <si>
    <t>Объект:Капитальный ремонт котельной Верхней Зоны с установкой котлов КВ-ГМ-1,16-95Н И КВ-ГМ-3,48-95Н</t>
  </si>
  <si>
    <t>на Электромонтажные работы</t>
  </si>
  <si>
    <t>Основание:03220127-448-01-ЭМ</t>
  </si>
  <si>
    <t>ЛОКАЛЬНАЯ СМЕТА  № 02-4-1</t>
  </si>
  <si>
    <t>Составлена в базисных ценах на 01.2000 г. и текущих ценах на 1 квартал 2012г.</t>
  </si>
  <si>
    <t>ЛОКАЛЬНЫЙ РЕСУРСНЫЙ СМЕТНЫЙ РАСЧЕТ  02-4-1</t>
  </si>
  <si>
    <t>УТВЕРЖДАЮ</t>
  </si>
  <si>
    <t>Глава администрации</t>
  </si>
  <si>
    <t>Симского городского поселения</t>
  </si>
  <si>
    <t>____________________ В.А. Саблуков</t>
  </si>
  <si>
    <t>"___" ________________ 2013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</si>
</sst>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38" fillId="27" borderId="3" applyNumberFormat="0" applyAlignment="0" applyProtection="0"/>
    <xf numFmtId="0" fontId="39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8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1">
      <alignment horizontal="center" wrapText="1"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51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13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82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9" fillId="0" borderId="0" xfId="82" applyFont="1" applyAlignment="1">
      <alignment horizontal="left"/>
      <protection/>
    </xf>
    <xf numFmtId="0" fontId="10" fillId="0" borderId="0" xfId="82" applyFont="1">
      <alignment horizontal="center"/>
      <protection/>
    </xf>
    <xf numFmtId="0" fontId="9" fillId="0" borderId="0" xfId="82" applyFont="1">
      <alignment horizontal="center"/>
      <protection/>
    </xf>
    <xf numFmtId="0" fontId="12" fillId="0" borderId="11" xfId="0" applyFont="1" applyBorder="1" applyAlignment="1">
      <alignment vertical="top"/>
    </xf>
    <xf numFmtId="173" fontId="12" fillId="0" borderId="12" xfId="61" applyNumberFormat="1" applyFont="1" applyBorder="1" applyAlignment="1">
      <alignment horizontal="right"/>
      <protection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right" vertical="top"/>
    </xf>
    <xf numFmtId="0" fontId="7" fillId="0" borderId="0" xfId="59" applyFont="1">
      <alignment/>
      <protection/>
    </xf>
    <xf numFmtId="0" fontId="7" fillId="0" borderId="0" xfId="61" applyFont="1">
      <alignment/>
      <protection/>
    </xf>
    <xf numFmtId="2" fontId="12" fillId="0" borderId="13" xfId="0" applyNumberFormat="1" applyFont="1" applyBorder="1" applyAlignment="1">
      <alignment horizontal="right" vertical="top"/>
    </xf>
    <xf numFmtId="0" fontId="9" fillId="0" borderId="13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2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9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2" fontId="9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right" vertical="top" wrapText="1"/>
    </xf>
    <xf numFmtId="2" fontId="9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9" fillId="0" borderId="0" xfId="55" applyFont="1" applyAlignment="1">
      <alignment horizontal="right" vertical="top" wrapText="1"/>
      <protection/>
    </xf>
    <xf numFmtId="0" fontId="9" fillId="0" borderId="0" xfId="85" applyFont="1" applyAlignment="1">
      <alignment horizontal="left" vertical="top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12" xfId="0" applyFont="1" applyBorder="1" applyAlignment="1">
      <alignment vertical="top"/>
    </xf>
    <xf numFmtId="173" fontId="11" fillId="0" borderId="12" xfId="61" applyNumberFormat="1" applyFont="1" applyBorder="1" applyAlignment="1">
      <alignment horizontal="right"/>
      <protection/>
    </xf>
    <xf numFmtId="173" fontId="12" fillId="0" borderId="0" xfId="61" applyNumberFormat="1" applyFont="1" applyBorder="1" applyAlignment="1">
      <alignment horizontal="right"/>
      <protection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2" fontId="9" fillId="0" borderId="0" xfId="55" applyNumberFormat="1" applyFont="1" applyAlignment="1">
      <alignment horizontal="right" vertical="top" wrapText="1"/>
      <protection/>
    </xf>
    <xf numFmtId="2" fontId="7" fillId="0" borderId="0" xfId="0" applyNumberFormat="1" applyFont="1" applyAlignment="1">
      <alignment/>
    </xf>
    <xf numFmtId="2" fontId="7" fillId="0" borderId="0" xfId="55" applyNumberFormat="1" applyFont="1" applyAlignment="1">
      <alignment horizontal="right" vertical="top" wrapText="1"/>
      <protection/>
    </xf>
    <xf numFmtId="0" fontId="7" fillId="0" borderId="0" xfId="0" applyFont="1" applyAlignment="1">
      <alignment vertical="top"/>
    </xf>
    <xf numFmtId="0" fontId="7" fillId="0" borderId="18" xfId="63" applyFont="1" applyBorder="1">
      <alignment horizontal="center" wrapText="1"/>
      <protection/>
    </xf>
    <xf numFmtId="0" fontId="7" fillId="0" borderId="18" xfId="63" applyFont="1" applyFill="1" applyBorder="1">
      <alignment horizontal="center" wrapText="1"/>
      <protection/>
    </xf>
    <xf numFmtId="0" fontId="9" fillId="0" borderId="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2" fontId="13" fillId="0" borderId="1" xfId="0" applyNumberFormat="1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right" vertical="top" wrapText="1"/>
    </xf>
    <xf numFmtId="2" fontId="13" fillId="0" borderId="1" xfId="0" applyNumberFormat="1" applyFont="1" applyBorder="1" applyAlignment="1">
      <alignment horizontal="right" vertical="top" wrapText="1"/>
    </xf>
    <xf numFmtId="0" fontId="13" fillId="0" borderId="1" xfId="0" applyFont="1" applyBorder="1" applyAlignment="1">
      <alignment horizontal="right" vertical="top" wrapText="1"/>
    </xf>
    <xf numFmtId="0" fontId="9" fillId="0" borderId="18" xfId="0" applyFont="1" applyBorder="1" applyAlignment="1">
      <alignment horizontal="left" vertical="top" wrapText="1"/>
    </xf>
    <xf numFmtId="2" fontId="9" fillId="0" borderId="18" xfId="0" applyNumberFormat="1" applyFont="1" applyBorder="1" applyAlignment="1">
      <alignment horizontal="left" vertical="top" wrapText="1"/>
    </xf>
    <xf numFmtId="49" fontId="9" fillId="0" borderId="18" xfId="0" applyNumberFormat="1" applyFont="1" applyBorder="1" applyAlignment="1">
      <alignment horizontal="right" vertical="top" wrapText="1"/>
    </xf>
    <xf numFmtId="2" fontId="9" fillId="0" borderId="18" xfId="0" applyNumberFormat="1" applyFont="1" applyBorder="1" applyAlignment="1">
      <alignment horizontal="right" vertical="top" wrapText="1"/>
    </xf>
    <xf numFmtId="0" fontId="9" fillId="0" borderId="18" xfId="0" applyFont="1" applyBorder="1" applyAlignment="1">
      <alignment horizontal="right"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1" xfId="42" applyFont="1" applyBorder="1">
      <alignment horizontal="center"/>
      <protection/>
    </xf>
    <xf numFmtId="0" fontId="7" fillId="0" borderId="1" xfId="42" applyFont="1" applyBorder="1">
      <alignment horizontal="center"/>
      <protection/>
    </xf>
    <xf numFmtId="0" fontId="9" fillId="0" borderId="1" xfId="0" applyFont="1" applyBorder="1" applyAlignment="1">
      <alignment horizontal="right" vertical="top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right" vertical="top"/>
    </xf>
    <xf numFmtId="1" fontId="7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/>
    </xf>
    <xf numFmtId="49" fontId="12" fillId="0" borderId="1" xfId="0" applyNumberFormat="1" applyFont="1" applyBorder="1" applyAlignment="1">
      <alignment horizontal="left" vertical="top" wrapText="1"/>
    </xf>
    <xf numFmtId="2" fontId="12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2" fontId="12" fillId="0" borderId="1" xfId="0" applyNumberFormat="1" applyFont="1" applyBorder="1" applyAlignment="1">
      <alignment horizontal="right" vertical="top" wrapText="1"/>
    </xf>
    <xf numFmtId="2" fontId="12" fillId="0" borderId="1" xfId="0" applyNumberFormat="1" applyFont="1" applyBorder="1" applyAlignment="1">
      <alignment horizontal="right" vertical="top"/>
    </xf>
    <xf numFmtId="1" fontId="11" fillId="0" borderId="1" xfId="0" applyNumberFormat="1" applyFont="1" applyBorder="1" applyAlignment="1">
      <alignment horizontal="right" vertical="top" wrapText="1"/>
    </xf>
    <xf numFmtId="0" fontId="12" fillId="0" borderId="18" xfId="0" applyFont="1" applyBorder="1" applyAlignment="1">
      <alignment horizontal="right" vertical="top"/>
    </xf>
    <xf numFmtId="49" fontId="12" fillId="0" borderId="18" xfId="0" applyNumberFormat="1" applyFont="1" applyBorder="1" applyAlignment="1">
      <alignment horizontal="left" vertical="top" wrapText="1"/>
    </xf>
    <xf numFmtId="2" fontId="12" fillId="0" borderId="18" xfId="0" applyNumberFormat="1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/>
    </xf>
    <xf numFmtId="2" fontId="12" fillId="0" borderId="18" xfId="0" applyNumberFormat="1" applyFont="1" applyBorder="1" applyAlignment="1">
      <alignment horizontal="right" vertical="top" wrapText="1"/>
    </xf>
    <xf numFmtId="2" fontId="12" fillId="0" borderId="18" xfId="0" applyNumberFormat="1" applyFont="1" applyBorder="1" applyAlignment="1">
      <alignment horizontal="right" vertical="top"/>
    </xf>
    <xf numFmtId="1" fontId="11" fillId="0" borderId="18" xfId="0" applyNumberFormat="1" applyFont="1" applyBorder="1" applyAlignment="1">
      <alignment horizontal="right" vertical="top" wrapText="1"/>
    </xf>
    <xf numFmtId="2" fontId="9" fillId="0" borderId="1" xfId="55" applyNumberFormat="1" applyFont="1" applyBorder="1" applyAlignment="1">
      <alignment horizontal="right" vertical="top" wrapText="1"/>
      <protection/>
    </xf>
    <xf numFmtId="2" fontId="7" fillId="0" borderId="1" xfId="0" applyNumberFormat="1" applyFont="1" applyBorder="1" applyAlignment="1">
      <alignment/>
    </xf>
    <xf numFmtId="2" fontId="7" fillId="0" borderId="1" xfId="55" applyNumberFormat="1" applyFont="1" applyBorder="1" applyAlignment="1">
      <alignment horizontal="right" vertical="top" wrapText="1"/>
      <protection/>
    </xf>
    <xf numFmtId="0" fontId="9" fillId="0" borderId="1" xfId="55" applyFont="1" applyBorder="1" applyAlignment="1">
      <alignment horizontal="right" vertical="top" wrapText="1"/>
      <protection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2" fontId="11" fillId="0" borderId="19" xfId="59" applyNumberFormat="1" applyFont="1" applyBorder="1" applyAlignment="1">
      <alignment horizontal="right"/>
      <protection/>
    </xf>
    <xf numFmtId="2" fontId="11" fillId="0" borderId="12" xfId="59" applyNumberFormat="1" applyFont="1" applyBorder="1" applyAlignment="1">
      <alignment horizontal="right"/>
      <protection/>
    </xf>
    <xf numFmtId="2" fontId="12" fillId="0" borderId="19" xfId="61" applyNumberFormat="1" applyFont="1" applyBorder="1" applyAlignment="1">
      <alignment horizontal="right"/>
      <protection/>
    </xf>
    <xf numFmtId="2" fontId="12" fillId="0" borderId="12" xfId="61" applyNumberFormat="1" applyFont="1" applyBorder="1" applyAlignment="1">
      <alignment horizontal="right"/>
      <protection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10" fillId="0" borderId="0" xfId="82" applyFont="1">
      <alignment horizontal="center"/>
      <protection/>
    </xf>
    <xf numFmtId="0" fontId="9" fillId="0" borderId="0" xfId="82" applyFont="1">
      <alignment horizontal="center"/>
      <protection/>
    </xf>
    <xf numFmtId="0" fontId="9" fillId="0" borderId="0" xfId="82" applyFont="1" applyAlignment="1">
      <alignment horizontal="left"/>
      <protection/>
    </xf>
    <xf numFmtId="0" fontId="9" fillId="0" borderId="1" xfId="55" applyFont="1" applyBorder="1" applyAlignment="1">
      <alignment horizontal="left" vertical="top" wrapText="1"/>
      <protection/>
    </xf>
    <xf numFmtId="0" fontId="12" fillId="0" borderId="1" xfId="55" applyFont="1" applyBorder="1" applyAlignment="1">
      <alignment horizontal="left" vertical="top" wrapText="1"/>
      <protection/>
    </xf>
    <xf numFmtId="0" fontId="16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82" applyFont="1" applyBorder="1" applyAlignment="1">
      <alignment horizontal="left"/>
      <protection/>
    </xf>
    <xf numFmtId="0" fontId="34" fillId="0" borderId="0" xfId="0" applyFont="1" applyBorder="1" applyAlignment="1">
      <alignment horizontal="left"/>
    </xf>
    <xf numFmtId="0" fontId="34" fillId="0" borderId="0" xfId="0" applyFont="1" applyAlignment="1">
      <alignment vertical="top"/>
    </xf>
    <xf numFmtId="0" fontId="34" fillId="0" borderId="0" xfId="0" applyFont="1" applyAlignment="1">
      <alignment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ндексы" xfId="53"/>
    <cellStyle name="Итог" xfId="54"/>
    <cellStyle name="Итоги" xfId="55"/>
    <cellStyle name="ИтогоАктБазЦ" xfId="56"/>
    <cellStyle name="ИтогоАктБИМ" xfId="57"/>
    <cellStyle name="ИтогоАктРесМет" xfId="58"/>
    <cellStyle name="ИтогоБазЦ" xfId="59"/>
    <cellStyle name="ИтогоБИМ" xfId="60"/>
    <cellStyle name="ИтогоРесМет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Followed Hyperlink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ВедРес" xfId="77"/>
    <cellStyle name="СводкаСтоимРаб" xfId="78"/>
    <cellStyle name="СводРасч" xfId="79"/>
    <cellStyle name="Связанная ячейка" xfId="80"/>
    <cellStyle name="Текст предупреждения" xfId="81"/>
    <cellStyle name="Титул" xfId="82"/>
    <cellStyle name="Comma" xfId="83"/>
    <cellStyle name="Comma [0]" xfId="84"/>
    <cellStyle name="Хвост" xfId="85"/>
    <cellStyle name="Хороший" xfId="86"/>
    <cellStyle name="Ценник" xfId="87"/>
    <cellStyle name="Экспертиза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188"/>
  <sheetViews>
    <sheetView showGridLines="0" tabSelected="1" zoomScalePageLayoutView="0" workbookViewId="0" topLeftCell="C100">
      <selection activeCell="H9" sqref="H9"/>
    </sheetView>
  </sheetViews>
  <sheetFormatPr defaultColWidth="9.00390625" defaultRowHeight="12.75"/>
  <cols>
    <col min="1" max="1" width="6.00390625" style="1" customWidth="1"/>
    <col min="2" max="2" width="35.75390625" style="1" customWidth="1"/>
    <col min="3" max="3" width="11.875" style="1" customWidth="1"/>
    <col min="4" max="6" width="11.625" style="1" customWidth="1"/>
    <col min="7" max="7" width="12.75390625" style="1" customWidth="1"/>
    <col min="8" max="8" width="11.875" style="1" customWidth="1"/>
    <col min="9" max="9" width="11.625" style="1" customWidth="1"/>
    <col min="10" max="10" width="12.75390625" style="1" customWidth="1"/>
    <col min="11" max="11" width="11.625" style="1" customWidth="1"/>
    <col min="12" max="20" width="9.125" style="1" hidden="1" customWidth="1"/>
    <col min="21" max="21" width="11.625" style="1" customWidth="1"/>
    <col min="22" max="23" width="0" style="1" hidden="1" customWidth="1"/>
    <col min="24" max="26" width="9.125" style="1" customWidth="1"/>
    <col min="27" max="27" width="0" style="1" hidden="1" customWidth="1"/>
    <col min="28" max="16384" width="9.125" style="1" customWidth="1"/>
  </cols>
  <sheetData>
    <row r="1" ht="12.75"/>
    <row r="2" spans="1:10" ht="15.75">
      <c r="A2" s="2" t="s">
        <v>37</v>
      </c>
      <c r="C2" s="133" t="s">
        <v>38</v>
      </c>
      <c r="D2" s="133"/>
      <c r="E2" s="133"/>
      <c r="F2" s="133"/>
      <c r="G2" s="133"/>
      <c r="H2" s="132" t="s">
        <v>822</v>
      </c>
      <c r="I2" s="133"/>
      <c r="J2" s="133"/>
    </row>
    <row r="3" spans="1:10" ht="15.75">
      <c r="A3" s="2"/>
      <c r="C3" s="133"/>
      <c r="D3" s="133"/>
      <c r="E3" s="133"/>
      <c r="F3" s="133"/>
      <c r="G3" s="133"/>
      <c r="H3" s="132" t="s">
        <v>823</v>
      </c>
      <c r="I3" s="133"/>
      <c r="J3" s="133"/>
    </row>
    <row r="4" spans="1:10" ht="15.75">
      <c r="A4" s="3" t="s">
        <v>40</v>
      </c>
      <c r="B4" s="4"/>
      <c r="C4" s="134"/>
      <c r="D4" s="134"/>
      <c r="E4" s="134"/>
      <c r="F4" s="134"/>
      <c r="G4" s="134"/>
      <c r="H4" s="135" t="s">
        <v>824</v>
      </c>
      <c r="I4" s="133"/>
      <c r="J4" s="133"/>
    </row>
    <row r="5" spans="1:10" ht="15.75">
      <c r="A5" s="4" t="s">
        <v>39</v>
      </c>
      <c r="B5" s="4"/>
      <c r="C5" s="134"/>
      <c r="D5" s="134"/>
      <c r="E5" s="134"/>
      <c r="F5" s="134"/>
      <c r="G5" s="134"/>
      <c r="H5" s="136" t="s">
        <v>825</v>
      </c>
      <c r="I5" s="133"/>
      <c r="J5" s="133"/>
    </row>
    <row r="6" spans="1:10" ht="15.75">
      <c r="A6" s="4"/>
      <c r="B6" s="4"/>
      <c r="C6" s="134"/>
      <c r="D6" s="134"/>
      <c r="E6" s="134"/>
      <c r="F6" s="134"/>
      <c r="G6" s="134"/>
      <c r="H6" s="134" t="s">
        <v>826</v>
      </c>
      <c r="I6" s="133"/>
      <c r="J6" s="133"/>
    </row>
    <row r="7" spans="1:10" s="7" customFormat="1" ht="15.75">
      <c r="A7" s="5"/>
      <c r="B7" s="6"/>
      <c r="C7" s="137"/>
      <c r="D7" s="137"/>
      <c r="E7" s="138"/>
      <c r="F7" s="138"/>
      <c r="G7" s="138"/>
      <c r="H7" s="138"/>
      <c r="I7" s="138"/>
      <c r="J7" s="138"/>
    </row>
    <row r="8" spans="1:4" s="7" customFormat="1" ht="12">
      <c r="A8" s="8" t="s">
        <v>815</v>
      </c>
      <c r="B8" s="6"/>
      <c r="C8" s="6"/>
      <c r="D8" s="6"/>
    </row>
    <row r="9" spans="1:4" s="7" customFormat="1" ht="12">
      <c r="A9" s="5"/>
      <c r="B9" s="6"/>
      <c r="C9" s="6"/>
      <c r="D9" s="6"/>
    </row>
    <row r="10" spans="1:4" s="7" customFormat="1" ht="12">
      <c r="A10" s="8" t="s">
        <v>816</v>
      </c>
      <c r="B10" s="6"/>
      <c r="C10" s="6"/>
      <c r="D10" s="6"/>
    </row>
    <row r="11" spans="1:21" s="7" customFormat="1" ht="15">
      <c r="A11" s="112" t="s">
        <v>819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</row>
    <row r="12" spans="1:21" s="7" customFormat="1" ht="12">
      <c r="A12" s="113" t="s">
        <v>34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</row>
    <row r="13" spans="1:21" s="7" customFormat="1" ht="12">
      <c r="A13" s="113" t="s">
        <v>817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</row>
    <row r="14" spans="1:21" s="7" customFormat="1" ht="12">
      <c r="A14" s="114" t="s">
        <v>818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</row>
    <row r="15" s="7" customFormat="1" ht="12"/>
    <row r="16" spans="7:21" s="7" customFormat="1" ht="12">
      <c r="G16" s="108" t="s">
        <v>19</v>
      </c>
      <c r="H16" s="109"/>
      <c r="I16" s="110"/>
      <c r="J16" s="108" t="s">
        <v>20</v>
      </c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10"/>
    </row>
    <row r="17" spans="4:21" s="7" customFormat="1" ht="12.75">
      <c r="D17" s="5" t="s">
        <v>2</v>
      </c>
      <c r="G17" s="102">
        <f>29275/1000</f>
        <v>29.275</v>
      </c>
      <c r="H17" s="103"/>
      <c r="I17" s="11" t="s">
        <v>3</v>
      </c>
      <c r="J17" s="104">
        <f>134757/1000</f>
        <v>134.757</v>
      </c>
      <c r="K17" s="105"/>
      <c r="L17" s="12"/>
      <c r="M17" s="12"/>
      <c r="N17" s="12"/>
      <c r="O17" s="12"/>
      <c r="P17" s="12"/>
      <c r="Q17" s="12"/>
      <c r="R17" s="12"/>
      <c r="S17" s="12"/>
      <c r="T17" s="12"/>
      <c r="U17" s="11" t="s">
        <v>3</v>
      </c>
    </row>
    <row r="18" spans="4:21" s="7" customFormat="1" ht="12.75">
      <c r="D18" s="13" t="s">
        <v>35</v>
      </c>
      <c r="F18" s="14"/>
      <c r="G18" s="102">
        <f>9505/1000</f>
        <v>9.505</v>
      </c>
      <c r="H18" s="103"/>
      <c r="I18" s="11" t="s">
        <v>3</v>
      </c>
      <c r="J18" s="104">
        <f>31747/1000</f>
        <v>31.747</v>
      </c>
      <c r="K18" s="105"/>
      <c r="L18" s="12"/>
      <c r="M18" s="12"/>
      <c r="N18" s="12"/>
      <c r="O18" s="12"/>
      <c r="P18" s="12"/>
      <c r="Q18" s="12"/>
      <c r="R18" s="12"/>
      <c r="S18" s="12"/>
      <c r="T18" s="12"/>
      <c r="U18" s="11" t="s">
        <v>3</v>
      </c>
    </row>
    <row r="19" spans="4:21" s="7" customFormat="1" ht="12.75">
      <c r="D19" s="13" t="s">
        <v>36</v>
      </c>
      <c r="F19" s="14"/>
      <c r="G19" s="102">
        <f>19770/1000</f>
        <v>19.77</v>
      </c>
      <c r="H19" s="103"/>
      <c r="I19" s="11" t="s">
        <v>3</v>
      </c>
      <c r="J19" s="104">
        <f>103010/1000</f>
        <v>103.01</v>
      </c>
      <c r="K19" s="105"/>
      <c r="L19" s="12"/>
      <c r="M19" s="12"/>
      <c r="N19" s="12"/>
      <c r="O19" s="12"/>
      <c r="P19" s="12"/>
      <c r="Q19" s="12"/>
      <c r="R19" s="12"/>
      <c r="S19" s="12"/>
      <c r="T19" s="12"/>
      <c r="U19" s="11" t="s">
        <v>3</v>
      </c>
    </row>
    <row r="20" spans="4:23" s="7" customFormat="1" ht="12.75">
      <c r="D20" s="5" t="s">
        <v>4</v>
      </c>
      <c r="G20" s="102">
        <f>(V20+V21)/1000</f>
        <v>0.2208</v>
      </c>
      <c r="H20" s="103"/>
      <c r="I20" s="11" t="s">
        <v>5</v>
      </c>
      <c r="J20" s="104">
        <f>(W20+W21)/1000</f>
        <v>0.2208</v>
      </c>
      <c r="K20" s="105"/>
      <c r="L20" s="12"/>
      <c r="M20" s="12"/>
      <c r="N20" s="12"/>
      <c r="O20" s="12"/>
      <c r="P20" s="12"/>
      <c r="Q20" s="12"/>
      <c r="R20" s="12"/>
      <c r="S20" s="12"/>
      <c r="T20" s="12"/>
      <c r="U20" s="11" t="s">
        <v>5</v>
      </c>
      <c r="V20" s="15">
        <v>178.82</v>
      </c>
      <c r="W20" s="16">
        <v>178.82</v>
      </c>
    </row>
    <row r="21" spans="4:23" s="7" customFormat="1" ht="12.75">
      <c r="D21" s="5" t="s">
        <v>6</v>
      </c>
      <c r="G21" s="102">
        <f>2192/1000</f>
        <v>2.192</v>
      </c>
      <c r="H21" s="103"/>
      <c r="I21" s="11" t="s">
        <v>3</v>
      </c>
      <c r="J21" s="104">
        <f>21748/1000</f>
        <v>21.748</v>
      </c>
      <c r="K21" s="105"/>
      <c r="L21" s="12"/>
      <c r="M21" s="12"/>
      <c r="N21" s="12"/>
      <c r="O21" s="12"/>
      <c r="P21" s="12"/>
      <c r="Q21" s="12"/>
      <c r="R21" s="12"/>
      <c r="S21" s="12"/>
      <c r="T21" s="12"/>
      <c r="U21" s="11" t="s">
        <v>3</v>
      </c>
      <c r="V21" s="15">
        <v>41.98</v>
      </c>
      <c r="W21" s="16">
        <v>41.98</v>
      </c>
    </row>
    <row r="22" spans="6:21" s="7" customFormat="1" ht="12">
      <c r="F22" s="6"/>
      <c r="G22" s="17"/>
      <c r="H22" s="17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8"/>
    </row>
    <row r="23" spans="2:21" s="7" customFormat="1" ht="12">
      <c r="B23" s="6"/>
      <c r="C23" s="6"/>
      <c r="D23" s="6"/>
      <c r="F23" s="14"/>
      <c r="G23" s="20"/>
      <c r="H23" s="20"/>
      <c r="I23" s="21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1"/>
    </row>
    <row r="24" s="7" customFormat="1" ht="12">
      <c r="A24" s="5" t="s">
        <v>820</v>
      </c>
    </row>
    <row r="25" s="7" customFormat="1" ht="12.75" thickBot="1">
      <c r="A25" s="23"/>
    </row>
    <row r="26" spans="1:21" s="25" customFormat="1" ht="27" customHeight="1" thickBot="1">
      <c r="A26" s="111" t="s">
        <v>7</v>
      </c>
      <c r="B26" s="111" t="s">
        <v>8</v>
      </c>
      <c r="C26" s="111" t="s">
        <v>9</v>
      </c>
      <c r="D26" s="107" t="s">
        <v>10</v>
      </c>
      <c r="E26" s="107"/>
      <c r="F26" s="107"/>
      <c r="G26" s="107" t="s">
        <v>11</v>
      </c>
      <c r="H26" s="107"/>
      <c r="I26" s="107"/>
      <c r="J26" s="107" t="s">
        <v>12</v>
      </c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</row>
    <row r="27" spans="1:21" s="25" customFormat="1" ht="22.5" customHeight="1" thickBot="1">
      <c r="A27" s="111"/>
      <c r="B27" s="111"/>
      <c r="C27" s="111"/>
      <c r="D27" s="106" t="s">
        <v>1</v>
      </c>
      <c r="E27" s="24" t="s">
        <v>13</v>
      </c>
      <c r="F27" s="24" t="s">
        <v>14</v>
      </c>
      <c r="G27" s="106" t="s">
        <v>1</v>
      </c>
      <c r="H27" s="24" t="s">
        <v>13</v>
      </c>
      <c r="I27" s="24" t="s">
        <v>14</v>
      </c>
      <c r="J27" s="106" t="s">
        <v>1</v>
      </c>
      <c r="K27" s="24" t="s">
        <v>13</v>
      </c>
      <c r="L27" s="24"/>
      <c r="M27" s="24"/>
      <c r="N27" s="24"/>
      <c r="O27" s="24"/>
      <c r="P27" s="24"/>
      <c r="Q27" s="24"/>
      <c r="R27" s="24"/>
      <c r="S27" s="24"/>
      <c r="T27" s="24"/>
      <c r="U27" s="24" t="s">
        <v>14</v>
      </c>
    </row>
    <row r="28" spans="1:21" s="25" customFormat="1" ht="22.5" customHeight="1" thickBot="1">
      <c r="A28" s="111"/>
      <c r="B28" s="111"/>
      <c r="C28" s="111"/>
      <c r="D28" s="106"/>
      <c r="E28" s="24" t="s">
        <v>15</v>
      </c>
      <c r="F28" s="24" t="s">
        <v>16</v>
      </c>
      <c r="G28" s="106"/>
      <c r="H28" s="24" t="s">
        <v>15</v>
      </c>
      <c r="I28" s="24" t="s">
        <v>16</v>
      </c>
      <c r="J28" s="106"/>
      <c r="K28" s="24" t="s">
        <v>15</v>
      </c>
      <c r="L28" s="24"/>
      <c r="M28" s="24"/>
      <c r="N28" s="24"/>
      <c r="O28" s="24"/>
      <c r="P28" s="24"/>
      <c r="Q28" s="24"/>
      <c r="R28" s="24"/>
      <c r="S28" s="24"/>
      <c r="T28" s="24"/>
      <c r="U28" s="24" t="s">
        <v>16</v>
      </c>
    </row>
    <row r="29" spans="1:21" s="6" customFormat="1" ht="12.75">
      <c r="A29" s="50">
        <v>1</v>
      </c>
      <c r="B29" s="50">
        <v>2</v>
      </c>
      <c r="C29" s="50">
        <v>3</v>
      </c>
      <c r="D29" s="51">
        <v>4</v>
      </c>
      <c r="E29" s="50">
        <v>5</v>
      </c>
      <c r="F29" s="50">
        <v>6</v>
      </c>
      <c r="G29" s="51">
        <v>7</v>
      </c>
      <c r="H29" s="50">
        <v>8</v>
      </c>
      <c r="I29" s="50">
        <v>9</v>
      </c>
      <c r="J29" s="51">
        <v>10</v>
      </c>
      <c r="K29" s="50">
        <v>11</v>
      </c>
      <c r="L29" s="50"/>
      <c r="M29" s="50"/>
      <c r="N29" s="50"/>
      <c r="O29" s="50"/>
      <c r="P29" s="50"/>
      <c r="Q29" s="50"/>
      <c r="R29" s="50"/>
      <c r="S29" s="50"/>
      <c r="T29" s="50"/>
      <c r="U29" s="50">
        <v>12</v>
      </c>
    </row>
    <row r="30" spans="1:21" s="31" customFormat="1" ht="36">
      <c r="A30" s="52">
        <v>1</v>
      </c>
      <c r="B30" s="53" t="s">
        <v>41</v>
      </c>
      <c r="C30" s="54">
        <v>1</v>
      </c>
      <c r="D30" s="55">
        <v>448</v>
      </c>
      <c r="E30" s="56" t="s">
        <v>42</v>
      </c>
      <c r="F30" s="55" t="s">
        <v>43</v>
      </c>
      <c r="G30" s="55">
        <v>448</v>
      </c>
      <c r="H30" s="55" t="s">
        <v>44</v>
      </c>
      <c r="I30" s="55" t="s">
        <v>45</v>
      </c>
      <c r="J30" s="55">
        <v>3069</v>
      </c>
      <c r="K30" s="56" t="s">
        <v>46</v>
      </c>
      <c r="L30" s="56"/>
      <c r="M30" s="56"/>
      <c r="N30" s="56"/>
      <c r="O30" s="56"/>
      <c r="P30" s="56"/>
      <c r="Q30" s="56"/>
      <c r="R30" s="56"/>
      <c r="S30" s="56"/>
      <c r="T30" s="56"/>
      <c r="U30" s="56" t="s">
        <v>47</v>
      </c>
    </row>
    <row r="31" spans="1:21" s="31" customFormat="1" ht="12">
      <c r="A31" s="57"/>
      <c r="B31" s="58" t="s">
        <v>48</v>
      </c>
      <c r="C31" s="59" t="s">
        <v>49</v>
      </c>
      <c r="D31" s="60"/>
      <c r="E31" s="61"/>
      <c r="F31" s="60"/>
      <c r="G31" s="60">
        <v>219</v>
      </c>
      <c r="H31" s="60"/>
      <c r="I31" s="60"/>
      <c r="J31" s="60">
        <v>1835</v>
      </c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1:26" s="6" customFormat="1" ht="12">
      <c r="A32" s="57"/>
      <c r="B32" s="58" t="s">
        <v>50</v>
      </c>
      <c r="C32" s="59" t="s">
        <v>51</v>
      </c>
      <c r="D32" s="60"/>
      <c r="E32" s="61"/>
      <c r="F32" s="60"/>
      <c r="G32" s="60">
        <v>150</v>
      </c>
      <c r="H32" s="60"/>
      <c r="I32" s="60"/>
      <c r="J32" s="60">
        <v>1182</v>
      </c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31"/>
      <c r="W32" s="31"/>
      <c r="X32" s="31"/>
      <c r="Y32" s="31"/>
      <c r="Z32" s="31"/>
    </row>
    <row r="33" spans="1:26" s="6" customFormat="1" ht="12">
      <c r="A33" s="57"/>
      <c r="B33" s="58" t="s">
        <v>52</v>
      </c>
      <c r="C33" s="59" t="s">
        <v>53</v>
      </c>
      <c r="D33" s="60"/>
      <c r="E33" s="61"/>
      <c r="F33" s="60"/>
      <c r="G33" s="60">
        <v>893</v>
      </c>
      <c r="H33" s="60"/>
      <c r="I33" s="60"/>
      <c r="J33" s="60">
        <v>6626</v>
      </c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31"/>
      <c r="W33" s="31"/>
      <c r="X33" s="31"/>
      <c r="Y33" s="31"/>
      <c r="Z33" s="31"/>
    </row>
    <row r="34" spans="1:26" s="6" customFormat="1" ht="36">
      <c r="A34" s="52">
        <v>2</v>
      </c>
      <c r="B34" s="53" t="s">
        <v>54</v>
      </c>
      <c r="C34" s="54">
        <v>8</v>
      </c>
      <c r="D34" s="55">
        <v>14.67</v>
      </c>
      <c r="E34" s="56" t="s">
        <v>55</v>
      </c>
      <c r="F34" s="55"/>
      <c r="G34" s="55">
        <v>117</v>
      </c>
      <c r="H34" s="55" t="s">
        <v>56</v>
      </c>
      <c r="I34" s="55"/>
      <c r="J34" s="55">
        <v>1131</v>
      </c>
      <c r="K34" s="56" t="s">
        <v>57</v>
      </c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31"/>
      <c r="W34" s="31"/>
      <c r="X34" s="31"/>
      <c r="Y34" s="31"/>
      <c r="Z34" s="31"/>
    </row>
    <row r="35" spans="1:26" s="6" customFormat="1" ht="12">
      <c r="A35" s="57"/>
      <c r="B35" s="58" t="s">
        <v>58</v>
      </c>
      <c r="C35" s="59" t="s">
        <v>49</v>
      </c>
      <c r="D35" s="60"/>
      <c r="E35" s="61"/>
      <c r="F35" s="60"/>
      <c r="G35" s="60">
        <v>127</v>
      </c>
      <c r="H35" s="60"/>
      <c r="I35" s="60"/>
      <c r="J35" s="60">
        <v>1081</v>
      </c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31"/>
      <c r="W35" s="31"/>
      <c r="X35" s="31"/>
      <c r="Y35" s="31"/>
      <c r="Z35" s="31"/>
    </row>
    <row r="36" spans="1:26" s="34" customFormat="1" ht="12">
      <c r="A36" s="57"/>
      <c r="B36" s="58" t="s">
        <v>59</v>
      </c>
      <c r="C36" s="59" t="s">
        <v>51</v>
      </c>
      <c r="D36" s="60"/>
      <c r="E36" s="61"/>
      <c r="F36" s="60"/>
      <c r="G36" s="60">
        <v>87</v>
      </c>
      <c r="H36" s="60"/>
      <c r="I36" s="60"/>
      <c r="J36" s="60">
        <v>696</v>
      </c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31"/>
      <c r="W36" s="31"/>
      <c r="X36" s="31"/>
      <c r="Y36" s="31"/>
      <c r="Z36" s="31"/>
    </row>
    <row r="37" spans="1:26" ht="12.75">
      <c r="A37" s="57"/>
      <c r="B37" s="58" t="s">
        <v>52</v>
      </c>
      <c r="C37" s="59" t="s">
        <v>53</v>
      </c>
      <c r="D37" s="60"/>
      <c r="E37" s="61"/>
      <c r="F37" s="60"/>
      <c r="G37" s="60">
        <v>353</v>
      </c>
      <c r="H37" s="60"/>
      <c r="I37" s="60"/>
      <c r="J37" s="60">
        <v>3131</v>
      </c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31"/>
      <c r="W37" s="31"/>
      <c r="X37" s="31"/>
      <c r="Y37" s="31"/>
      <c r="Z37" s="31"/>
    </row>
    <row r="38" spans="1:26" ht="36">
      <c r="A38" s="52">
        <v>3</v>
      </c>
      <c r="B38" s="53" t="s">
        <v>54</v>
      </c>
      <c r="C38" s="54">
        <v>1</v>
      </c>
      <c r="D38" s="55">
        <v>14.67</v>
      </c>
      <c r="E38" s="56" t="s">
        <v>55</v>
      </c>
      <c r="F38" s="55"/>
      <c r="G38" s="55">
        <v>15</v>
      </c>
      <c r="H38" s="55" t="s">
        <v>60</v>
      </c>
      <c r="I38" s="55"/>
      <c r="J38" s="55">
        <v>141</v>
      </c>
      <c r="K38" s="56" t="s">
        <v>61</v>
      </c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31"/>
      <c r="W38" s="31"/>
      <c r="X38" s="31"/>
      <c r="Y38" s="31"/>
      <c r="Z38" s="31"/>
    </row>
    <row r="39" spans="1:26" ht="12.75">
      <c r="A39" s="57"/>
      <c r="B39" s="58" t="s">
        <v>62</v>
      </c>
      <c r="C39" s="59" t="s">
        <v>49</v>
      </c>
      <c r="D39" s="60"/>
      <c r="E39" s="61"/>
      <c r="F39" s="60"/>
      <c r="G39" s="60">
        <v>16</v>
      </c>
      <c r="H39" s="60"/>
      <c r="I39" s="60"/>
      <c r="J39" s="60">
        <v>136</v>
      </c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31"/>
      <c r="W39" s="31"/>
      <c r="X39" s="31"/>
      <c r="Y39" s="31"/>
      <c r="Z39" s="31"/>
    </row>
    <row r="40" spans="1:26" ht="12.75">
      <c r="A40" s="57"/>
      <c r="B40" s="58" t="s">
        <v>63</v>
      </c>
      <c r="C40" s="59" t="s">
        <v>51</v>
      </c>
      <c r="D40" s="60"/>
      <c r="E40" s="61"/>
      <c r="F40" s="60"/>
      <c r="G40" s="60">
        <v>11</v>
      </c>
      <c r="H40" s="60"/>
      <c r="I40" s="60"/>
      <c r="J40" s="60">
        <v>87</v>
      </c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31"/>
      <c r="W40" s="31"/>
      <c r="X40" s="31"/>
      <c r="Y40" s="31"/>
      <c r="Z40" s="31"/>
    </row>
    <row r="41" spans="1:26" ht="12.75">
      <c r="A41" s="57"/>
      <c r="B41" s="58" t="s">
        <v>52</v>
      </c>
      <c r="C41" s="59" t="s">
        <v>53</v>
      </c>
      <c r="D41" s="60"/>
      <c r="E41" s="61"/>
      <c r="F41" s="60"/>
      <c r="G41" s="60">
        <v>45</v>
      </c>
      <c r="H41" s="60"/>
      <c r="I41" s="60"/>
      <c r="J41" s="60">
        <v>392</v>
      </c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31"/>
      <c r="W41" s="31"/>
      <c r="X41" s="31"/>
      <c r="Y41" s="31"/>
      <c r="Z41" s="31"/>
    </row>
    <row r="42" spans="1:26" ht="60">
      <c r="A42" s="52">
        <v>4</v>
      </c>
      <c r="B42" s="53" t="s">
        <v>64</v>
      </c>
      <c r="C42" s="54">
        <v>2</v>
      </c>
      <c r="D42" s="55">
        <v>280.49</v>
      </c>
      <c r="E42" s="56" t="s">
        <v>65</v>
      </c>
      <c r="F42" s="55">
        <v>1.38</v>
      </c>
      <c r="G42" s="55">
        <v>561</v>
      </c>
      <c r="H42" s="55" t="s">
        <v>66</v>
      </c>
      <c r="I42" s="55">
        <v>3</v>
      </c>
      <c r="J42" s="55">
        <v>2961</v>
      </c>
      <c r="K42" s="56" t="s">
        <v>67</v>
      </c>
      <c r="L42" s="56"/>
      <c r="M42" s="56"/>
      <c r="N42" s="56"/>
      <c r="O42" s="56"/>
      <c r="P42" s="56"/>
      <c r="Q42" s="56"/>
      <c r="R42" s="56"/>
      <c r="S42" s="56"/>
      <c r="T42" s="56"/>
      <c r="U42" s="56">
        <v>13</v>
      </c>
      <c r="V42" s="31"/>
      <c r="W42" s="31"/>
      <c r="X42" s="31"/>
      <c r="Y42" s="31"/>
      <c r="Z42" s="31"/>
    </row>
    <row r="43" spans="1:26" ht="12.75">
      <c r="A43" s="57"/>
      <c r="B43" s="58" t="s">
        <v>68</v>
      </c>
      <c r="C43" s="59" t="s">
        <v>49</v>
      </c>
      <c r="D43" s="60"/>
      <c r="E43" s="61"/>
      <c r="F43" s="60"/>
      <c r="G43" s="60">
        <v>103</v>
      </c>
      <c r="H43" s="60"/>
      <c r="I43" s="60"/>
      <c r="J43" s="60">
        <v>862</v>
      </c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31"/>
      <c r="W43" s="31"/>
      <c r="X43" s="31"/>
      <c r="Y43" s="31"/>
      <c r="Z43" s="31"/>
    </row>
    <row r="44" spans="1:26" ht="12.75">
      <c r="A44" s="57"/>
      <c r="B44" s="58" t="s">
        <v>69</v>
      </c>
      <c r="C44" s="59" t="s">
        <v>51</v>
      </c>
      <c r="D44" s="60"/>
      <c r="E44" s="61"/>
      <c r="F44" s="60"/>
      <c r="G44" s="60">
        <v>70</v>
      </c>
      <c r="H44" s="60"/>
      <c r="I44" s="60"/>
      <c r="J44" s="60">
        <v>555</v>
      </c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31"/>
      <c r="W44" s="31"/>
      <c r="X44" s="31"/>
      <c r="Y44" s="31"/>
      <c r="Z44" s="31"/>
    </row>
    <row r="45" spans="1:26" ht="12.75">
      <c r="A45" s="57"/>
      <c r="B45" s="58" t="s">
        <v>52</v>
      </c>
      <c r="C45" s="59" t="s">
        <v>53</v>
      </c>
      <c r="D45" s="60"/>
      <c r="E45" s="61"/>
      <c r="F45" s="60"/>
      <c r="G45" s="60">
        <v>753</v>
      </c>
      <c r="H45" s="60"/>
      <c r="I45" s="60"/>
      <c r="J45" s="60">
        <v>4559</v>
      </c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31"/>
      <c r="W45" s="31"/>
      <c r="X45" s="31"/>
      <c r="Y45" s="31"/>
      <c r="Z45" s="31"/>
    </row>
    <row r="46" spans="1:26" ht="36">
      <c r="A46" s="52">
        <v>5</v>
      </c>
      <c r="B46" s="53" t="s">
        <v>70</v>
      </c>
      <c r="C46" s="54">
        <v>2</v>
      </c>
      <c r="D46" s="55">
        <v>53.9</v>
      </c>
      <c r="E46" s="56" t="s">
        <v>71</v>
      </c>
      <c r="F46" s="55"/>
      <c r="G46" s="55">
        <v>108</v>
      </c>
      <c r="H46" s="55" t="s">
        <v>72</v>
      </c>
      <c r="I46" s="55"/>
      <c r="J46" s="55">
        <v>797</v>
      </c>
      <c r="K46" s="56" t="s">
        <v>73</v>
      </c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31"/>
      <c r="W46" s="31"/>
      <c r="X46" s="31"/>
      <c r="Y46" s="31"/>
      <c r="Z46" s="31"/>
    </row>
    <row r="47" spans="1:26" ht="12.75">
      <c r="A47" s="57"/>
      <c r="B47" s="58" t="s">
        <v>74</v>
      </c>
      <c r="C47" s="59" t="s">
        <v>49</v>
      </c>
      <c r="D47" s="60"/>
      <c r="E47" s="61"/>
      <c r="F47" s="60"/>
      <c r="G47" s="60">
        <v>63</v>
      </c>
      <c r="H47" s="60"/>
      <c r="I47" s="60"/>
      <c r="J47" s="60">
        <v>527</v>
      </c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31"/>
      <c r="W47" s="31"/>
      <c r="X47" s="31"/>
      <c r="Y47" s="31"/>
      <c r="Z47" s="31"/>
    </row>
    <row r="48" spans="1:26" ht="12.75">
      <c r="A48" s="57"/>
      <c r="B48" s="58" t="s">
        <v>75</v>
      </c>
      <c r="C48" s="59" t="s">
        <v>51</v>
      </c>
      <c r="D48" s="60"/>
      <c r="E48" s="61"/>
      <c r="F48" s="60"/>
      <c r="G48" s="60">
        <v>43</v>
      </c>
      <c r="H48" s="60"/>
      <c r="I48" s="60"/>
      <c r="J48" s="60">
        <v>340</v>
      </c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31"/>
      <c r="W48" s="31"/>
      <c r="X48" s="31"/>
      <c r="Y48" s="31"/>
      <c r="Z48" s="31"/>
    </row>
    <row r="49" spans="1:26" ht="12.75">
      <c r="A49" s="57"/>
      <c r="B49" s="58" t="s">
        <v>52</v>
      </c>
      <c r="C49" s="59" t="s">
        <v>53</v>
      </c>
      <c r="D49" s="60"/>
      <c r="E49" s="61"/>
      <c r="F49" s="60"/>
      <c r="G49" s="60">
        <v>225</v>
      </c>
      <c r="H49" s="60"/>
      <c r="I49" s="60"/>
      <c r="J49" s="60">
        <v>1773</v>
      </c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31"/>
      <c r="W49" s="31"/>
      <c r="X49" s="31"/>
      <c r="Y49" s="31"/>
      <c r="Z49" s="31"/>
    </row>
    <row r="50" spans="1:26" ht="84">
      <c r="A50" s="52">
        <v>6</v>
      </c>
      <c r="B50" s="53" t="s">
        <v>76</v>
      </c>
      <c r="C50" s="54" t="s">
        <v>77</v>
      </c>
      <c r="D50" s="55">
        <v>26.07</v>
      </c>
      <c r="E50" s="56" t="s">
        <v>78</v>
      </c>
      <c r="F50" s="55" t="s">
        <v>79</v>
      </c>
      <c r="G50" s="55">
        <v>104</v>
      </c>
      <c r="H50" s="55" t="s">
        <v>80</v>
      </c>
      <c r="I50" s="55" t="s">
        <v>81</v>
      </c>
      <c r="J50" s="55">
        <v>763</v>
      </c>
      <c r="K50" s="56" t="s">
        <v>82</v>
      </c>
      <c r="L50" s="56"/>
      <c r="M50" s="56"/>
      <c r="N50" s="56"/>
      <c r="O50" s="56"/>
      <c r="P50" s="56"/>
      <c r="Q50" s="56"/>
      <c r="R50" s="56"/>
      <c r="S50" s="56"/>
      <c r="T50" s="56"/>
      <c r="U50" s="56" t="s">
        <v>83</v>
      </c>
      <c r="V50" s="31"/>
      <c r="W50" s="31"/>
      <c r="X50" s="31"/>
      <c r="Y50" s="31"/>
      <c r="Z50" s="31"/>
    </row>
    <row r="51" spans="1:26" ht="12.75">
      <c r="A51" s="57"/>
      <c r="B51" s="58" t="s">
        <v>84</v>
      </c>
      <c r="C51" s="59" t="s">
        <v>49</v>
      </c>
      <c r="D51" s="60"/>
      <c r="E51" s="61"/>
      <c r="F51" s="60"/>
      <c r="G51" s="60">
        <v>67</v>
      </c>
      <c r="H51" s="60"/>
      <c r="I51" s="60"/>
      <c r="J51" s="60">
        <v>554</v>
      </c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31"/>
      <c r="W51" s="31"/>
      <c r="X51" s="31"/>
      <c r="Y51" s="31"/>
      <c r="Z51" s="31"/>
    </row>
    <row r="52" spans="1:26" ht="12.75">
      <c r="A52" s="57"/>
      <c r="B52" s="58" t="s">
        <v>85</v>
      </c>
      <c r="C52" s="59" t="s">
        <v>51</v>
      </c>
      <c r="D52" s="60"/>
      <c r="E52" s="61"/>
      <c r="F52" s="60"/>
      <c r="G52" s="60">
        <v>46</v>
      </c>
      <c r="H52" s="60"/>
      <c r="I52" s="60"/>
      <c r="J52" s="60">
        <v>357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31"/>
      <c r="W52" s="31"/>
      <c r="X52" s="31"/>
      <c r="Y52" s="31"/>
      <c r="Z52" s="31"/>
    </row>
    <row r="53" spans="1:26" ht="12.75">
      <c r="A53" s="57"/>
      <c r="B53" s="58" t="s">
        <v>52</v>
      </c>
      <c r="C53" s="59" t="s">
        <v>53</v>
      </c>
      <c r="D53" s="60"/>
      <c r="E53" s="61"/>
      <c r="F53" s="60"/>
      <c r="G53" s="60">
        <v>236</v>
      </c>
      <c r="H53" s="60"/>
      <c r="I53" s="60"/>
      <c r="J53" s="60">
        <v>1820</v>
      </c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31"/>
      <c r="W53" s="31"/>
      <c r="X53" s="31"/>
      <c r="Y53" s="31"/>
      <c r="Z53" s="31"/>
    </row>
    <row r="54" spans="1:26" ht="48">
      <c r="A54" s="52">
        <v>7</v>
      </c>
      <c r="B54" s="53" t="s">
        <v>86</v>
      </c>
      <c r="C54" s="54" t="s">
        <v>87</v>
      </c>
      <c r="D54" s="55">
        <v>924.6</v>
      </c>
      <c r="E54" s="56" t="s">
        <v>88</v>
      </c>
      <c r="F54" s="55" t="s">
        <v>89</v>
      </c>
      <c r="G54" s="55">
        <v>26</v>
      </c>
      <c r="H54" s="55" t="s">
        <v>90</v>
      </c>
      <c r="I54" s="55" t="s">
        <v>91</v>
      </c>
      <c r="J54" s="55">
        <v>218</v>
      </c>
      <c r="K54" s="56" t="s">
        <v>92</v>
      </c>
      <c r="L54" s="56"/>
      <c r="M54" s="56"/>
      <c r="N54" s="56"/>
      <c r="O54" s="56"/>
      <c r="P54" s="56"/>
      <c r="Q54" s="56"/>
      <c r="R54" s="56"/>
      <c r="S54" s="56"/>
      <c r="T54" s="56"/>
      <c r="U54" s="56" t="s">
        <v>93</v>
      </c>
      <c r="V54" s="31"/>
      <c r="W54" s="31"/>
      <c r="X54" s="31"/>
      <c r="Y54" s="31"/>
      <c r="Z54" s="31"/>
    </row>
    <row r="55" spans="1:26" ht="12.75">
      <c r="A55" s="57"/>
      <c r="B55" s="58" t="s">
        <v>94</v>
      </c>
      <c r="C55" s="59" t="s">
        <v>49</v>
      </c>
      <c r="D55" s="60"/>
      <c r="E55" s="61"/>
      <c r="F55" s="60"/>
      <c r="G55" s="60">
        <v>23</v>
      </c>
      <c r="H55" s="60"/>
      <c r="I55" s="60"/>
      <c r="J55" s="60">
        <v>192</v>
      </c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31"/>
      <c r="W55" s="31"/>
      <c r="X55" s="31"/>
      <c r="Y55" s="31"/>
      <c r="Z55" s="31"/>
    </row>
    <row r="56" spans="1:26" ht="12.75">
      <c r="A56" s="57"/>
      <c r="B56" s="58" t="s">
        <v>95</v>
      </c>
      <c r="C56" s="59" t="s">
        <v>51</v>
      </c>
      <c r="D56" s="60"/>
      <c r="E56" s="61"/>
      <c r="F56" s="60"/>
      <c r="G56" s="60">
        <v>16</v>
      </c>
      <c r="H56" s="60"/>
      <c r="I56" s="60"/>
      <c r="J56" s="60">
        <v>124</v>
      </c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31"/>
      <c r="W56" s="31"/>
      <c r="X56" s="31"/>
      <c r="Y56" s="31"/>
      <c r="Z56" s="31"/>
    </row>
    <row r="57" spans="1:26" ht="12.75">
      <c r="A57" s="57"/>
      <c r="B57" s="58" t="s">
        <v>52</v>
      </c>
      <c r="C57" s="59" t="s">
        <v>53</v>
      </c>
      <c r="D57" s="60"/>
      <c r="E57" s="61"/>
      <c r="F57" s="60"/>
      <c r="G57" s="60">
        <v>70</v>
      </c>
      <c r="H57" s="60"/>
      <c r="I57" s="60"/>
      <c r="J57" s="60">
        <v>576</v>
      </c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31"/>
      <c r="W57" s="31"/>
      <c r="X57" s="31"/>
      <c r="Y57" s="31"/>
      <c r="Z57" s="31"/>
    </row>
    <row r="58" spans="1:26" ht="36">
      <c r="A58" s="52">
        <v>8</v>
      </c>
      <c r="B58" s="53" t="s">
        <v>96</v>
      </c>
      <c r="C58" s="54">
        <v>0.02</v>
      </c>
      <c r="D58" s="55">
        <v>1147.02</v>
      </c>
      <c r="E58" s="56" t="s">
        <v>97</v>
      </c>
      <c r="F58" s="55" t="s">
        <v>98</v>
      </c>
      <c r="G58" s="55">
        <v>23</v>
      </c>
      <c r="H58" s="55" t="s">
        <v>99</v>
      </c>
      <c r="I58" s="55">
        <v>1</v>
      </c>
      <c r="J58" s="55">
        <v>151</v>
      </c>
      <c r="K58" s="56" t="s">
        <v>100</v>
      </c>
      <c r="L58" s="56"/>
      <c r="M58" s="56"/>
      <c r="N58" s="56"/>
      <c r="O58" s="56"/>
      <c r="P58" s="56"/>
      <c r="Q58" s="56"/>
      <c r="R58" s="56"/>
      <c r="S58" s="56"/>
      <c r="T58" s="56"/>
      <c r="U58" s="56">
        <v>3</v>
      </c>
      <c r="V58" s="31"/>
      <c r="W58" s="31"/>
      <c r="X58" s="31"/>
      <c r="Y58" s="31"/>
      <c r="Z58" s="31"/>
    </row>
    <row r="59" spans="1:26" ht="12.75">
      <c r="A59" s="57"/>
      <c r="B59" s="58" t="s">
        <v>101</v>
      </c>
      <c r="C59" s="59" t="s">
        <v>49</v>
      </c>
      <c r="D59" s="60"/>
      <c r="E59" s="61"/>
      <c r="F59" s="60"/>
      <c r="G59" s="60">
        <v>12</v>
      </c>
      <c r="H59" s="60"/>
      <c r="I59" s="60"/>
      <c r="J59" s="60">
        <v>111</v>
      </c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31"/>
      <c r="W59" s="31"/>
      <c r="X59" s="31"/>
      <c r="Y59" s="31"/>
      <c r="Z59" s="31"/>
    </row>
    <row r="60" spans="1:26" ht="12.75">
      <c r="A60" s="57"/>
      <c r="B60" s="58" t="s">
        <v>102</v>
      </c>
      <c r="C60" s="59" t="s">
        <v>51</v>
      </c>
      <c r="D60" s="60"/>
      <c r="E60" s="61"/>
      <c r="F60" s="60"/>
      <c r="G60" s="60">
        <v>8</v>
      </c>
      <c r="H60" s="60"/>
      <c r="I60" s="60"/>
      <c r="J60" s="60">
        <v>71</v>
      </c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31"/>
      <c r="W60" s="31"/>
      <c r="X60" s="31"/>
      <c r="Y60" s="31"/>
      <c r="Z60" s="31"/>
    </row>
    <row r="61" spans="1:26" ht="12.75">
      <c r="A61" s="57"/>
      <c r="B61" s="58" t="s">
        <v>52</v>
      </c>
      <c r="C61" s="59" t="s">
        <v>53</v>
      </c>
      <c r="D61" s="60"/>
      <c r="E61" s="61"/>
      <c r="F61" s="60"/>
      <c r="G61" s="60">
        <v>45</v>
      </c>
      <c r="H61" s="60"/>
      <c r="I61" s="60"/>
      <c r="J61" s="60">
        <v>357</v>
      </c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31"/>
      <c r="W61" s="31"/>
      <c r="X61" s="31"/>
      <c r="Y61" s="31"/>
      <c r="Z61" s="31"/>
    </row>
    <row r="62" spans="1:26" ht="48">
      <c r="A62" s="52">
        <v>9</v>
      </c>
      <c r="B62" s="53" t="s">
        <v>103</v>
      </c>
      <c r="C62" s="54">
        <v>1</v>
      </c>
      <c r="D62" s="55">
        <v>669.1</v>
      </c>
      <c r="E62" s="56"/>
      <c r="F62" s="55"/>
      <c r="G62" s="55">
        <v>669</v>
      </c>
      <c r="H62" s="55"/>
      <c r="I62" s="55"/>
      <c r="J62" s="55">
        <v>2235</v>
      </c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31"/>
      <c r="W62" s="31"/>
      <c r="X62" s="31"/>
      <c r="Y62" s="31"/>
      <c r="Z62" s="31"/>
    </row>
    <row r="63" spans="1:26" ht="48">
      <c r="A63" s="52">
        <v>10</v>
      </c>
      <c r="B63" s="53" t="s">
        <v>104</v>
      </c>
      <c r="C63" s="54">
        <v>6</v>
      </c>
      <c r="D63" s="55">
        <v>164.25</v>
      </c>
      <c r="E63" s="56"/>
      <c r="F63" s="55"/>
      <c r="G63" s="55">
        <v>986</v>
      </c>
      <c r="H63" s="55"/>
      <c r="I63" s="55"/>
      <c r="J63" s="55">
        <v>3291</v>
      </c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31"/>
      <c r="W63" s="31"/>
      <c r="X63" s="31"/>
      <c r="Y63" s="31"/>
      <c r="Z63" s="31"/>
    </row>
    <row r="64" spans="1:26" ht="48">
      <c r="A64" s="52">
        <v>11</v>
      </c>
      <c r="B64" s="53" t="s">
        <v>105</v>
      </c>
      <c r="C64" s="54">
        <v>3</v>
      </c>
      <c r="D64" s="55">
        <v>54.75</v>
      </c>
      <c r="E64" s="56"/>
      <c r="F64" s="55"/>
      <c r="G64" s="55">
        <v>164</v>
      </c>
      <c r="H64" s="55"/>
      <c r="I64" s="55"/>
      <c r="J64" s="55">
        <v>549</v>
      </c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31"/>
      <c r="W64" s="31"/>
      <c r="X64" s="31"/>
      <c r="Y64" s="31"/>
      <c r="Z64" s="31"/>
    </row>
    <row r="65" spans="1:26" ht="48">
      <c r="A65" s="52">
        <v>12</v>
      </c>
      <c r="B65" s="53" t="s">
        <v>106</v>
      </c>
      <c r="C65" s="54">
        <v>1</v>
      </c>
      <c r="D65" s="55">
        <v>64.93</v>
      </c>
      <c r="E65" s="56"/>
      <c r="F65" s="55"/>
      <c r="G65" s="55">
        <v>65</v>
      </c>
      <c r="H65" s="55"/>
      <c r="I65" s="55"/>
      <c r="J65" s="55">
        <v>217</v>
      </c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31"/>
      <c r="W65" s="31"/>
      <c r="X65" s="31"/>
      <c r="Y65" s="31"/>
      <c r="Z65" s="31"/>
    </row>
    <row r="66" spans="1:26" ht="48">
      <c r="A66" s="52">
        <v>13</v>
      </c>
      <c r="B66" s="53" t="s">
        <v>107</v>
      </c>
      <c r="C66" s="54">
        <v>1</v>
      </c>
      <c r="D66" s="55">
        <v>58.52</v>
      </c>
      <c r="E66" s="56"/>
      <c r="F66" s="55"/>
      <c r="G66" s="55">
        <v>59</v>
      </c>
      <c r="H66" s="55"/>
      <c r="I66" s="55"/>
      <c r="J66" s="55">
        <v>195</v>
      </c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31"/>
      <c r="W66" s="31"/>
      <c r="X66" s="31"/>
      <c r="Y66" s="31"/>
      <c r="Z66" s="31"/>
    </row>
    <row r="67" spans="1:26" ht="48">
      <c r="A67" s="52">
        <v>14</v>
      </c>
      <c r="B67" s="53" t="s">
        <v>108</v>
      </c>
      <c r="C67" s="54">
        <v>1</v>
      </c>
      <c r="D67" s="55">
        <v>69.07</v>
      </c>
      <c r="E67" s="56"/>
      <c r="F67" s="55"/>
      <c r="G67" s="55">
        <v>69</v>
      </c>
      <c r="H67" s="55"/>
      <c r="I67" s="55"/>
      <c r="J67" s="55">
        <v>231</v>
      </c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31"/>
      <c r="W67" s="31"/>
      <c r="X67" s="31"/>
      <c r="Y67" s="31"/>
      <c r="Z67" s="31"/>
    </row>
    <row r="68" spans="1:26" ht="48">
      <c r="A68" s="52">
        <v>15</v>
      </c>
      <c r="B68" s="53" t="s">
        <v>109</v>
      </c>
      <c r="C68" s="54">
        <v>1</v>
      </c>
      <c r="D68" s="55">
        <v>69.07</v>
      </c>
      <c r="E68" s="56"/>
      <c r="F68" s="55"/>
      <c r="G68" s="55">
        <v>69</v>
      </c>
      <c r="H68" s="55"/>
      <c r="I68" s="55"/>
      <c r="J68" s="55">
        <v>231</v>
      </c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31"/>
      <c r="W68" s="31"/>
      <c r="X68" s="31"/>
      <c r="Y68" s="31"/>
      <c r="Z68" s="31"/>
    </row>
    <row r="69" spans="1:26" ht="48">
      <c r="A69" s="52">
        <v>16</v>
      </c>
      <c r="B69" s="53" t="s">
        <v>110</v>
      </c>
      <c r="C69" s="54">
        <v>2</v>
      </c>
      <c r="D69" s="55">
        <v>14.07</v>
      </c>
      <c r="E69" s="56"/>
      <c r="F69" s="55"/>
      <c r="G69" s="55">
        <v>28</v>
      </c>
      <c r="H69" s="55"/>
      <c r="I69" s="55"/>
      <c r="J69" s="55">
        <v>94</v>
      </c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31"/>
      <c r="W69" s="31"/>
      <c r="X69" s="31"/>
      <c r="Y69" s="31"/>
      <c r="Z69" s="31"/>
    </row>
    <row r="70" spans="1:26" ht="48">
      <c r="A70" s="52">
        <v>17</v>
      </c>
      <c r="B70" s="53" t="s">
        <v>111</v>
      </c>
      <c r="C70" s="54">
        <v>2</v>
      </c>
      <c r="D70" s="55">
        <v>40.62</v>
      </c>
      <c r="E70" s="56"/>
      <c r="F70" s="55"/>
      <c r="G70" s="55">
        <v>81</v>
      </c>
      <c r="H70" s="55"/>
      <c r="I70" s="55"/>
      <c r="J70" s="55">
        <v>271</v>
      </c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31"/>
      <c r="W70" s="31"/>
      <c r="X70" s="31"/>
      <c r="Y70" s="31"/>
      <c r="Z70" s="31"/>
    </row>
    <row r="71" spans="1:26" ht="108">
      <c r="A71" s="52">
        <v>18</v>
      </c>
      <c r="B71" s="53" t="s">
        <v>112</v>
      </c>
      <c r="C71" s="54">
        <v>1</v>
      </c>
      <c r="D71" s="55">
        <v>210.03</v>
      </c>
      <c r="E71" s="56" t="s">
        <v>113</v>
      </c>
      <c r="F71" s="55" t="s">
        <v>114</v>
      </c>
      <c r="G71" s="55">
        <v>210</v>
      </c>
      <c r="H71" s="55" t="s">
        <v>115</v>
      </c>
      <c r="I71" s="55">
        <v>4</v>
      </c>
      <c r="J71" s="55">
        <v>1134</v>
      </c>
      <c r="K71" s="56" t="s">
        <v>116</v>
      </c>
      <c r="L71" s="56"/>
      <c r="M71" s="56"/>
      <c r="N71" s="56"/>
      <c r="O71" s="56"/>
      <c r="P71" s="56"/>
      <c r="Q71" s="56"/>
      <c r="R71" s="56"/>
      <c r="S71" s="56"/>
      <c r="T71" s="56"/>
      <c r="U71" s="56" t="s">
        <v>117</v>
      </c>
      <c r="V71" s="31"/>
      <c r="W71" s="31"/>
      <c r="X71" s="31"/>
      <c r="Y71" s="31"/>
      <c r="Z71" s="31"/>
    </row>
    <row r="72" spans="1:26" ht="12.75">
      <c r="A72" s="57"/>
      <c r="B72" s="58" t="s">
        <v>118</v>
      </c>
      <c r="C72" s="59" t="s">
        <v>49</v>
      </c>
      <c r="D72" s="60"/>
      <c r="E72" s="61"/>
      <c r="F72" s="60"/>
      <c r="G72" s="60">
        <v>35</v>
      </c>
      <c r="H72" s="60"/>
      <c r="I72" s="60"/>
      <c r="J72" s="60">
        <v>298</v>
      </c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31"/>
      <c r="W72" s="31"/>
      <c r="X72" s="31"/>
      <c r="Y72" s="31"/>
      <c r="Z72" s="31"/>
    </row>
    <row r="73" spans="1:26" ht="12.75">
      <c r="A73" s="57"/>
      <c r="B73" s="58" t="s">
        <v>119</v>
      </c>
      <c r="C73" s="59" t="s">
        <v>51</v>
      </c>
      <c r="D73" s="60"/>
      <c r="E73" s="61"/>
      <c r="F73" s="60"/>
      <c r="G73" s="60">
        <v>24</v>
      </c>
      <c r="H73" s="60"/>
      <c r="I73" s="60"/>
      <c r="J73" s="60">
        <v>192</v>
      </c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31"/>
      <c r="W73" s="31"/>
      <c r="X73" s="31"/>
      <c r="Y73" s="31"/>
      <c r="Z73" s="31"/>
    </row>
    <row r="74" spans="1:26" ht="12.75">
      <c r="A74" s="57"/>
      <c r="B74" s="58" t="s">
        <v>52</v>
      </c>
      <c r="C74" s="59" t="s">
        <v>53</v>
      </c>
      <c r="D74" s="60"/>
      <c r="E74" s="61"/>
      <c r="F74" s="60"/>
      <c r="G74" s="60">
        <v>276</v>
      </c>
      <c r="H74" s="60"/>
      <c r="I74" s="60"/>
      <c r="J74" s="60">
        <v>1689</v>
      </c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31"/>
      <c r="W74" s="31"/>
      <c r="X74" s="31"/>
      <c r="Y74" s="31"/>
      <c r="Z74" s="31"/>
    </row>
    <row r="75" spans="1:26" ht="60">
      <c r="A75" s="52">
        <v>19</v>
      </c>
      <c r="B75" s="53" t="s">
        <v>120</v>
      </c>
      <c r="C75" s="54">
        <v>1</v>
      </c>
      <c r="D75" s="55">
        <v>189</v>
      </c>
      <c r="E75" s="56" t="s">
        <v>121</v>
      </c>
      <c r="F75" s="55"/>
      <c r="G75" s="55">
        <v>189</v>
      </c>
      <c r="H75" s="55" t="s">
        <v>121</v>
      </c>
      <c r="I75" s="55"/>
      <c r="J75" s="55">
        <v>575</v>
      </c>
      <c r="K75" s="56" t="s">
        <v>122</v>
      </c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31"/>
      <c r="W75" s="31"/>
      <c r="X75" s="31"/>
      <c r="Y75" s="31"/>
      <c r="Z75" s="31"/>
    </row>
    <row r="76" spans="1:26" ht="48">
      <c r="A76" s="52">
        <v>20</v>
      </c>
      <c r="B76" s="53" t="s">
        <v>123</v>
      </c>
      <c r="C76" s="54">
        <v>3</v>
      </c>
      <c r="D76" s="55">
        <v>237</v>
      </c>
      <c r="E76" s="56" t="s">
        <v>124</v>
      </c>
      <c r="F76" s="55"/>
      <c r="G76" s="55">
        <v>711</v>
      </c>
      <c r="H76" s="55" t="s">
        <v>125</v>
      </c>
      <c r="I76" s="55"/>
      <c r="J76" s="55">
        <v>1792</v>
      </c>
      <c r="K76" s="56" t="s">
        <v>126</v>
      </c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31"/>
      <c r="W76" s="31"/>
      <c r="X76" s="31"/>
      <c r="Y76" s="31"/>
      <c r="Z76" s="31"/>
    </row>
    <row r="77" spans="1:26" ht="60">
      <c r="A77" s="52">
        <v>21</v>
      </c>
      <c r="B77" s="53" t="s">
        <v>127</v>
      </c>
      <c r="C77" s="54">
        <v>2</v>
      </c>
      <c r="D77" s="55">
        <v>289.46</v>
      </c>
      <c r="E77" s="56" t="s">
        <v>128</v>
      </c>
      <c r="F77" s="55" t="s">
        <v>129</v>
      </c>
      <c r="G77" s="55">
        <v>579</v>
      </c>
      <c r="H77" s="55" t="s">
        <v>130</v>
      </c>
      <c r="I77" s="55" t="s">
        <v>131</v>
      </c>
      <c r="J77" s="55">
        <v>3399</v>
      </c>
      <c r="K77" s="56" t="s">
        <v>132</v>
      </c>
      <c r="L77" s="56"/>
      <c r="M77" s="56"/>
      <c r="N77" s="56"/>
      <c r="O77" s="56"/>
      <c r="P77" s="56"/>
      <c r="Q77" s="56"/>
      <c r="R77" s="56"/>
      <c r="S77" s="56"/>
      <c r="T77" s="56"/>
      <c r="U77" s="56" t="s">
        <v>133</v>
      </c>
      <c r="V77" s="31"/>
      <c r="W77" s="31"/>
      <c r="X77" s="31"/>
      <c r="Y77" s="31"/>
      <c r="Z77" s="31"/>
    </row>
    <row r="78" spans="1:26" ht="12.75">
      <c r="A78" s="57"/>
      <c r="B78" s="58" t="s">
        <v>134</v>
      </c>
      <c r="C78" s="59" t="s">
        <v>49</v>
      </c>
      <c r="D78" s="60"/>
      <c r="E78" s="61"/>
      <c r="F78" s="60"/>
      <c r="G78" s="60">
        <v>135</v>
      </c>
      <c r="H78" s="60"/>
      <c r="I78" s="60"/>
      <c r="J78" s="60">
        <v>1143</v>
      </c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31"/>
      <c r="W78" s="31"/>
      <c r="X78" s="31"/>
      <c r="Y78" s="31"/>
      <c r="Z78" s="31"/>
    </row>
    <row r="79" spans="1:26" ht="12.75">
      <c r="A79" s="57"/>
      <c r="B79" s="58" t="s">
        <v>135</v>
      </c>
      <c r="C79" s="59" t="s">
        <v>51</v>
      </c>
      <c r="D79" s="60"/>
      <c r="E79" s="61"/>
      <c r="F79" s="60"/>
      <c r="G79" s="60">
        <v>92</v>
      </c>
      <c r="H79" s="60"/>
      <c r="I79" s="60"/>
      <c r="J79" s="60">
        <v>736</v>
      </c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31"/>
      <c r="W79" s="31"/>
      <c r="X79" s="31"/>
      <c r="Y79" s="31"/>
      <c r="Z79" s="31"/>
    </row>
    <row r="80" spans="1:26" ht="12.75">
      <c r="A80" s="57"/>
      <c r="B80" s="58" t="s">
        <v>52</v>
      </c>
      <c r="C80" s="59" t="s">
        <v>53</v>
      </c>
      <c r="D80" s="60"/>
      <c r="E80" s="61"/>
      <c r="F80" s="60"/>
      <c r="G80" s="60">
        <v>836</v>
      </c>
      <c r="H80" s="60"/>
      <c r="I80" s="60"/>
      <c r="J80" s="60">
        <v>5542</v>
      </c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31"/>
      <c r="W80" s="31"/>
      <c r="X80" s="31"/>
      <c r="Y80" s="31"/>
      <c r="Z80" s="31"/>
    </row>
    <row r="81" spans="1:26" ht="48">
      <c r="A81" s="52">
        <v>22</v>
      </c>
      <c r="B81" s="53" t="s">
        <v>136</v>
      </c>
      <c r="C81" s="54">
        <v>1</v>
      </c>
      <c r="D81" s="55">
        <v>4777.73</v>
      </c>
      <c r="E81" s="56"/>
      <c r="F81" s="55"/>
      <c r="G81" s="55">
        <v>4778</v>
      </c>
      <c r="H81" s="55"/>
      <c r="I81" s="55"/>
      <c r="J81" s="55">
        <v>15958</v>
      </c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31"/>
      <c r="W81" s="31"/>
      <c r="X81" s="31"/>
      <c r="Y81" s="31"/>
      <c r="Z81" s="31"/>
    </row>
    <row r="82" spans="1:26" ht="48">
      <c r="A82" s="52">
        <v>23</v>
      </c>
      <c r="B82" s="53" t="s">
        <v>137</v>
      </c>
      <c r="C82" s="54">
        <v>1</v>
      </c>
      <c r="D82" s="55">
        <v>2537.3</v>
      </c>
      <c r="E82" s="56"/>
      <c r="F82" s="55"/>
      <c r="G82" s="55">
        <v>2537</v>
      </c>
      <c r="H82" s="55"/>
      <c r="I82" s="55"/>
      <c r="J82" s="55">
        <v>8475</v>
      </c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31"/>
      <c r="W82" s="31"/>
      <c r="X82" s="31"/>
      <c r="Y82" s="31"/>
      <c r="Z82" s="31"/>
    </row>
    <row r="83" spans="1:26" ht="84">
      <c r="A83" s="52">
        <v>24</v>
      </c>
      <c r="B83" s="53" t="s">
        <v>138</v>
      </c>
      <c r="C83" s="54">
        <v>2</v>
      </c>
      <c r="D83" s="55">
        <v>153.12</v>
      </c>
      <c r="E83" s="56" t="s">
        <v>139</v>
      </c>
      <c r="F83" s="55">
        <v>1.11</v>
      </c>
      <c r="G83" s="55">
        <v>306</v>
      </c>
      <c r="H83" s="55" t="s">
        <v>140</v>
      </c>
      <c r="I83" s="55">
        <v>2</v>
      </c>
      <c r="J83" s="55">
        <v>1758</v>
      </c>
      <c r="K83" s="56" t="s">
        <v>141</v>
      </c>
      <c r="L83" s="56"/>
      <c r="M83" s="56"/>
      <c r="N83" s="56"/>
      <c r="O83" s="56"/>
      <c r="P83" s="56"/>
      <c r="Q83" s="56"/>
      <c r="R83" s="56"/>
      <c r="S83" s="56"/>
      <c r="T83" s="56"/>
      <c r="U83" s="56">
        <v>12</v>
      </c>
      <c r="V83" s="31"/>
      <c r="W83" s="31"/>
      <c r="X83" s="31"/>
      <c r="Y83" s="31"/>
      <c r="Z83" s="31"/>
    </row>
    <row r="84" spans="1:26" ht="12.75">
      <c r="A84" s="57"/>
      <c r="B84" s="58" t="s">
        <v>142</v>
      </c>
      <c r="C84" s="59" t="s">
        <v>49</v>
      </c>
      <c r="D84" s="60"/>
      <c r="E84" s="61"/>
      <c r="F84" s="60"/>
      <c r="G84" s="60">
        <v>58</v>
      </c>
      <c r="H84" s="60"/>
      <c r="I84" s="60"/>
      <c r="J84" s="60">
        <v>489</v>
      </c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31"/>
      <c r="W84" s="31"/>
      <c r="X84" s="31"/>
      <c r="Y84" s="31"/>
      <c r="Z84" s="31"/>
    </row>
    <row r="85" spans="1:26" ht="12.75">
      <c r="A85" s="57"/>
      <c r="B85" s="58" t="s">
        <v>143</v>
      </c>
      <c r="C85" s="59" t="s">
        <v>51</v>
      </c>
      <c r="D85" s="60"/>
      <c r="E85" s="61"/>
      <c r="F85" s="60"/>
      <c r="G85" s="60">
        <v>40</v>
      </c>
      <c r="H85" s="60"/>
      <c r="I85" s="60"/>
      <c r="J85" s="60">
        <v>315</v>
      </c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31"/>
      <c r="W85" s="31"/>
      <c r="X85" s="31"/>
      <c r="Y85" s="31"/>
      <c r="Z85" s="31"/>
    </row>
    <row r="86" spans="1:26" ht="12.75">
      <c r="A86" s="57"/>
      <c r="B86" s="58" t="s">
        <v>52</v>
      </c>
      <c r="C86" s="59" t="s">
        <v>53</v>
      </c>
      <c r="D86" s="60"/>
      <c r="E86" s="61"/>
      <c r="F86" s="60"/>
      <c r="G86" s="60">
        <v>414</v>
      </c>
      <c r="H86" s="60"/>
      <c r="I86" s="60"/>
      <c r="J86" s="60">
        <v>2665</v>
      </c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31"/>
      <c r="W86" s="31"/>
      <c r="X86" s="31"/>
      <c r="Y86" s="31"/>
      <c r="Z86" s="31"/>
    </row>
    <row r="87" spans="1:26" ht="60">
      <c r="A87" s="52">
        <v>25</v>
      </c>
      <c r="B87" s="53" t="s">
        <v>144</v>
      </c>
      <c r="C87" s="54">
        <v>2</v>
      </c>
      <c r="D87" s="55">
        <v>20.7</v>
      </c>
      <c r="E87" s="56" t="s">
        <v>145</v>
      </c>
      <c r="F87" s="55"/>
      <c r="G87" s="55">
        <v>41</v>
      </c>
      <c r="H87" s="55" t="s">
        <v>146</v>
      </c>
      <c r="I87" s="55"/>
      <c r="J87" s="55">
        <v>87</v>
      </c>
      <c r="K87" s="56" t="s">
        <v>147</v>
      </c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31"/>
      <c r="W87" s="31"/>
      <c r="X87" s="31"/>
      <c r="Y87" s="31"/>
      <c r="Z87" s="31"/>
    </row>
    <row r="88" spans="1:26" ht="60">
      <c r="A88" s="52">
        <v>26</v>
      </c>
      <c r="B88" s="53" t="s">
        <v>148</v>
      </c>
      <c r="C88" s="54">
        <v>2</v>
      </c>
      <c r="D88" s="55">
        <v>90.49</v>
      </c>
      <c r="E88" s="56" t="s">
        <v>149</v>
      </c>
      <c r="F88" s="55">
        <v>0.36</v>
      </c>
      <c r="G88" s="55">
        <v>181</v>
      </c>
      <c r="H88" s="55" t="s">
        <v>150</v>
      </c>
      <c r="I88" s="55">
        <v>1</v>
      </c>
      <c r="J88" s="55">
        <v>1289</v>
      </c>
      <c r="K88" s="56" t="s">
        <v>151</v>
      </c>
      <c r="L88" s="56"/>
      <c r="M88" s="56"/>
      <c r="N88" s="56"/>
      <c r="O88" s="56"/>
      <c r="P88" s="56"/>
      <c r="Q88" s="56"/>
      <c r="R88" s="56"/>
      <c r="S88" s="56"/>
      <c r="T88" s="56"/>
      <c r="U88" s="56">
        <v>3</v>
      </c>
      <c r="V88" s="31"/>
      <c r="W88" s="31"/>
      <c r="X88" s="31"/>
      <c r="Y88" s="31"/>
      <c r="Z88" s="31"/>
    </row>
    <row r="89" spans="1:26" ht="12.75">
      <c r="A89" s="57"/>
      <c r="B89" s="58" t="s">
        <v>152</v>
      </c>
      <c r="C89" s="59" t="s">
        <v>49</v>
      </c>
      <c r="D89" s="60"/>
      <c r="E89" s="61"/>
      <c r="F89" s="60"/>
      <c r="G89" s="60">
        <v>51</v>
      </c>
      <c r="H89" s="60"/>
      <c r="I89" s="60"/>
      <c r="J89" s="60">
        <v>433</v>
      </c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31"/>
      <c r="W89" s="31"/>
      <c r="X89" s="31"/>
      <c r="Y89" s="31"/>
      <c r="Z89" s="31"/>
    </row>
    <row r="90" spans="1:26" ht="12.75">
      <c r="A90" s="57"/>
      <c r="B90" s="58" t="s">
        <v>153</v>
      </c>
      <c r="C90" s="59" t="s">
        <v>51</v>
      </c>
      <c r="D90" s="60"/>
      <c r="E90" s="61"/>
      <c r="F90" s="60"/>
      <c r="G90" s="60">
        <v>35</v>
      </c>
      <c r="H90" s="60"/>
      <c r="I90" s="60"/>
      <c r="J90" s="60">
        <v>279</v>
      </c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31"/>
      <c r="W90" s="31"/>
      <c r="X90" s="31"/>
      <c r="Y90" s="31"/>
      <c r="Z90" s="31"/>
    </row>
    <row r="91" spans="1:26" ht="12.75">
      <c r="A91" s="57"/>
      <c r="B91" s="58" t="s">
        <v>52</v>
      </c>
      <c r="C91" s="59" t="s">
        <v>53</v>
      </c>
      <c r="D91" s="60"/>
      <c r="E91" s="61"/>
      <c r="F91" s="60"/>
      <c r="G91" s="60">
        <v>276</v>
      </c>
      <c r="H91" s="60"/>
      <c r="I91" s="60"/>
      <c r="J91" s="60">
        <v>2091</v>
      </c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31"/>
      <c r="W91" s="31"/>
      <c r="X91" s="31"/>
      <c r="Y91" s="31"/>
      <c r="Z91" s="31"/>
    </row>
    <row r="92" spans="1:26" ht="48">
      <c r="A92" s="52">
        <v>27</v>
      </c>
      <c r="B92" s="53" t="s">
        <v>154</v>
      </c>
      <c r="C92" s="54">
        <v>2</v>
      </c>
      <c r="D92" s="55">
        <v>19.79</v>
      </c>
      <c r="E92" s="56" t="s">
        <v>155</v>
      </c>
      <c r="F92" s="55"/>
      <c r="G92" s="55">
        <v>40</v>
      </c>
      <c r="H92" s="55" t="s">
        <v>156</v>
      </c>
      <c r="I92" s="55"/>
      <c r="J92" s="55">
        <v>100</v>
      </c>
      <c r="K92" s="56" t="s">
        <v>157</v>
      </c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31"/>
      <c r="W92" s="31"/>
      <c r="X92" s="31"/>
      <c r="Y92" s="31"/>
      <c r="Z92" s="31"/>
    </row>
    <row r="93" spans="1:26" ht="48">
      <c r="A93" s="52">
        <v>28</v>
      </c>
      <c r="B93" s="53" t="s">
        <v>158</v>
      </c>
      <c r="C93" s="54">
        <v>4</v>
      </c>
      <c r="D93" s="55">
        <v>51.64</v>
      </c>
      <c r="E93" s="56" t="s">
        <v>159</v>
      </c>
      <c r="F93" s="55"/>
      <c r="G93" s="55">
        <v>207</v>
      </c>
      <c r="H93" s="55" t="s">
        <v>160</v>
      </c>
      <c r="I93" s="55"/>
      <c r="J93" s="55">
        <v>521</v>
      </c>
      <c r="K93" s="56" t="s">
        <v>161</v>
      </c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31"/>
      <c r="W93" s="31"/>
      <c r="X93" s="31"/>
      <c r="Y93" s="31"/>
      <c r="Z93" s="31"/>
    </row>
    <row r="94" spans="1:26" ht="48">
      <c r="A94" s="52">
        <v>29</v>
      </c>
      <c r="B94" s="53" t="s">
        <v>162</v>
      </c>
      <c r="C94" s="54">
        <v>2</v>
      </c>
      <c r="D94" s="55">
        <v>22.58</v>
      </c>
      <c r="E94" s="56" t="s">
        <v>163</v>
      </c>
      <c r="F94" s="55"/>
      <c r="G94" s="55">
        <v>45</v>
      </c>
      <c r="H94" s="55" t="s">
        <v>164</v>
      </c>
      <c r="I94" s="55"/>
      <c r="J94" s="55">
        <v>320</v>
      </c>
      <c r="K94" s="56" t="s">
        <v>165</v>
      </c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31"/>
      <c r="W94" s="31"/>
      <c r="X94" s="31"/>
      <c r="Y94" s="31"/>
      <c r="Z94" s="31"/>
    </row>
    <row r="95" spans="1:26" ht="12.75">
      <c r="A95" s="57"/>
      <c r="B95" s="58" t="s">
        <v>166</v>
      </c>
      <c r="C95" s="59" t="s">
        <v>167</v>
      </c>
      <c r="D95" s="60"/>
      <c r="E95" s="61"/>
      <c r="F95" s="60"/>
      <c r="G95" s="60">
        <v>23</v>
      </c>
      <c r="H95" s="60"/>
      <c r="I95" s="60"/>
      <c r="J95" s="60">
        <v>192</v>
      </c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31"/>
      <c r="W95" s="31"/>
      <c r="X95" s="31"/>
      <c r="Y95" s="31"/>
      <c r="Z95" s="31"/>
    </row>
    <row r="96" spans="1:26" ht="12.75">
      <c r="A96" s="57"/>
      <c r="B96" s="58" t="s">
        <v>168</v>
      </c>
      <c r="C96" s="59" t="s">
        <v>51</v>
      </c>
      <c r="D96" s="60"/>
      <c r="E96" s="61"/>
      <c r="F96" s="60"/>
      <c r="G96" s="60">
        <v>16</v>
      </c>
      <c r="H96" s="60"/>
      <c r="I96" s="60"/>
      <c r="J96" s="60">
        <v>128</v>
      </c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31"/>
      <c r="W96" s="31"/>
      <c r="X96" s="31"/>
      <c r="Y96" s="31"/>
      <c r="Z96" s="31"/>
    </row>
    <row r="97" spans="1:26" ht="12.75">
      <c r="A97" s="57"/>
      <c r="B97" s="58" t="s">
        <v>52</v>
      </c>
      <c r="C97" s="59" t="s">
        <v>53</v>
      </c>
      <c r="D97" s="60"/>
      <c r="E97" s="61"/>
      <c r="F97" s="60"/>
      <c r="G97" s="60">
        <v>88</v>
      </c>
      <c r="H97" s="60"/>
      <c r="I97" s="60"/>
      <c r="J97" s="60">
        <v>681</v>
      </c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31"/>
      <c r="W97" s="31"/>
      <c r="X97" s="31"/>
      <c r="Y97" s="31"/>
      <c r="Z97" s="31"/>
    </row>
    <row r="98" spans="1:26" ht="48">
      <c r="A98" s="52">
        <v>30</v>
      </c>
      <c r="B98" s="53" t="s">
        <v>169</v>
      </c>
      <c r="C98" s="54">
        <v>2</v>
      </c>
      <c r="D98" s="55">
        <v>110</v>
      </c>
      <c r="E98" s="56" t="s">
        <v>170</v>
      </c>
      <c r="F98" s="55"/>
      <c r="G98" s="55">
        <v>220</v>
      </c>
      <c r="H98" s="55" t="s">
        <v>171</v>
      </c>
      <c r="I98" s="55"/>
      <c r="J98" s="55">
        <v>554</v>
      </c>
      <c r="K98" s="56" t="s">
        <v>172</v>
      </c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31"/>
      <c r="W98" s="31"/>
      <c r="X98" s="31"/>
      <c r="Y98" s="31"/>
      <c r="Z98" s="31"/>
    </row>
    <row r="99" spans="1:26" ht="48">
      <c r="A99" s="52">
        <v>31</v>
      </c>
      <c r="B99" s="53" t="s">
        <v>173</v>
      </c>
      <c r="C99" s="54" t="s">
        <v>174</v>
      </c>
      <c r="D99" s="55">
        <v>1016.72</v>
      </c>
      <c r="E99" s="56" t="s">
        <v>175</v>
      </c>
      <c r="F99" s="55" t="s">
        <v>176</v>
      </c>
      <c r="G99" s="55">
        <v>275</v>
      </c>
      <c r="H99" s="55" t="s">
        <v>177</v>
      </c>
      <c r="I99" s="55" t="s">
        <v>178</v>
      </c>
      <c r="J99" s="55">
        <v>1854</v>
      </c>
      <c r="K99" s="56" t="s">
        <v>179</v>
      </c>
      <c r="L99" s="56"/>
      <c r="M99" s="56"/>
      <c r="N99" s="56"/>
      <c r="O99" s="56"/>
      <c r="P99" s="56"/>
      <c r="Q99" s="56"/>
      <c r="R99" s="56"/>
      <c r="S99" s="56"/>
      <c r="T99" s="56"/>
      <c r="U99" s="56" t="s">
        <v>180</v>
      </c>
      <c r="V99" s="31"/>
      <c r="W99" s="31"/>
      <c r="X99" s="31"/>
      <c r="Y99" s="31"/>
      <c r="Z99" s="31"/>
    </row>
    <row r="100" spans="1:26" ht="12.75">
      <c r="A100" s="57"/>
      <c r="B100" s="58" t="s">
        <v>181</v>
      </c>
      <c r="C100" s="59" t="s">
        <v>49</v>
      </c>
      <c r="D100" s="60"/>
      <c r="E100" s="61"/>
      <c r="F100" s="60"/>
      <c r="G100" s="60">
        <v>144</v>
      </c>
      <c r="H100" s="60"/>
      <c r="I100" s="60"/>
      <c r="J100" s="60">
        <v>1217</v>
      </c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31"/>
      <c r="W100" s="31"/>
      <c r="X100" s="31"/>
      <c r="Y100" s="31"/>
      <c r="Z100" s="31"/>
    </row>
    <row r="101" spans="1:26" ht="12.75">
      <c r="A101" s="57"/>
      <c r="B101" s="58" t="s">
        <v>182</v>
      </c>
      <c r="C101" s="59" t="s">
        <v>51</v>
      </c>
      <c r="D101" s="60"/>
      <c r="E101" s="61"/>
      <c r="F101" s="60"/>
      <c r="G101" s="60">
        <v>99</v>
      </c>
      <c r="H101" s="60"/>
      <c r="I101" s="60"/>
      <c r="J101" s="60">
        <v>784</v>
      </c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31"/>
      <c r="W101" s="31"/>
      <c r="X101" s="31"/>
      <c r="Y101" s="31"/>
      <c r="Z101" s="31"/>
    </row>
    <row r="102" spans="1:26" ht="12.75">
      <c r="A102" s="57"/>
      <c r="B102" s="58" t="s">
        <v>52</v>
      </c>
      <c r="C102" s="59" t="s">
        <v>53</v>
      </c>
      <c r="D102" s="60"/>
      <c r="E102" s="61"/>
      <c r="F102" s="60"/>
      <c r="G102" s="60">
        <v>560</v>
      </c>
      <c r="H102" s="60"/>
      <c r="I102" s="60"/>
      <c r="J102" s="60">
        <v>4181</v>
      </c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31"/>
      <c r="W102" s="31"/>
      <c r="X102" s="31"/>
      <c r="Y102" s="31"/>
      <c r="Z102" s="31"/>
    </row>
    <row r="103" spans="1:26" ht="48">
      <c r="A103" s="52">
        <v>32</v>
      </c>
      <c r="B103" s="53" t="s">
        <v>183</v>
      </c>
      <c r="C103" s="54">
        <v>10.5</v>
      </c>
      <c r="D103" s="55">
        <v>119</v>
      </c>
      <c r="E103" s="56" t="s">
        <v>184</v>
      </c>
      <c r="F103" s="55"/>
      <c r="G103" s="55">
        <v>1250</v>
      </c>
      <c r="H103" s="55" t="s">
        <v>185</v>
      </c>
      <c r="I103" s="55"/>
      <c r="J103" s="55">
        <v>3149</v>
      </c>
      <c r="K103" s="56" t="s">
        <v>186</v>
      </c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31"/>
      <c r="W103" s="31"/>
      <c r="X103" s="31"/>
      <c r="Y103" s="31"/>
      <c r="Z103" s="31"/>
    </row>
    <row r="104" spans="1:26" ht="48">
      <c r="A104" s="52">
        <v>33</v>
      </c>
      <c r="B104" s="53" t="s">
        <v>187</v>
      </c>
      <c r="C104" s="54">
        <v>3</v>
      </c>
      <c r="D104" s="55">
        <v>175</v>
      </c>
      <c r="E104" s="56" t="s">
        <v>188</v>
      </c>
      <c r="F104" s="55"/>
      <c r="G104" s="55">
        <v>525</v>
      </c>
      <c r="H104" s="55" t="s">
        <v>189</v>
      </c>
      <c r="I104" s="55"/>
      <c r="J104" s="55">
        <v>698</v>
      </c>
      <c r="K104" s="56" t="s">
        <v>190</v>
      </c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31"/>
      <c r="W104" s="31"/>
      <c r="X104" s="31"/>
      <c r="Y104" s="31"/>
      <c r="Z104" s="31"/>
    </row>
    <row r="105" spans="1:26" ht="48">
      <c r="A105" s="52">
        <v>34</v>
      </c>
      <c r="B105" s="53" t="s">
        <v>191</v>
      </c>
      <c r="C105" s="54">
        <v>1</v>
      </c>
      <c r="D105" s="55">
        <v>20.9</v>
      </c>
      <c r="E105" s="56" t="s">
        <v>192</v>
      </c>
      <c r="F105" s="55"/>
      <c r="G105" s="55">
        <v>21</v>
      </c>
      <c r="H105" s="55" t="s">
        <v>193</v>
      </c>
      <c r="I105" s="55"/>
      <c r="J105" s="55">
        <v>53</v>
      </c>
      <c r="K105" s="56" t="s">
        <v>194</v>
      </c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31"/>
      <c r="W105" s="31"/>
      <c r="X105" s="31"/>
      <c r="Y105" s="31"/>
      <c r="Z105" s="31"/>
    </row>
    <row r="106" spans="1:26" ht="60">
      <c r="A106" s="52">
        <v>35</v>
      </c>
      <c r="B106" s="53" t="s">
        <v>195</v>
      </c>
      <c r="C106" s="54">
        <v>1.25</v>
      </c>
      <c r="D106" s="55">
        <v>920</v>
      </c>
      <c r="E106" s="56" t="s">
        <v>196</v>
      </c>
      <c r="F106" s="55" t="s">
        <v>197</v>
      </c>
      <c r="G106" s="55">
        <v>1150</v>
      </c>
      <c r="H106" s="55" t="s">
        <v>198</v>
      </c>
      <c r="I106" s="55" t="s">
        <v>199</v>
      </c>
      <c r="J106" s="55">
        <v>9302</v>
      </c>
      <c r="K106" s="56" t="s">
        <v>200</v>
      </c>
      <c r="L106" s="56"/>
      <c r="M106" s="56"/>
      <c r="N106" s="56"/>
      <c r="O106" s="56"/>
      <c r="P106" s="56"/>
      <c r="Q106" s="56"/>
      <c r="R106" s="56"/>
      <c r="S106" s="56"/>
      <c r="T106" s="56"/>
      <c r="U106" s="56" t="s">
        <v>201</v>
      </c>
      <c r="V106" s="31"/>
      <c r="W106" s="31"/>
      <c r="X106" s="31"/>
      <c r="Y106" s="31"/>
      <c r="Z106" s="31"/>
    </row>
    <row r="107" spans="1:26" ht="12.75">
      <c r="A107" s="57"/>
      <c r="B107" s="58" t="s">
        <v>202</v>
      </c>
      <c r="C107" s="59" t="s">
        <v>49</v>
      </c>
      <c r="D107" s="60"/>
      <c r="E107" s="61"/>
      <c r="F107" s="60"/>
      <c r="G107" s="60">
        <v>534</v>
      </c>
      <c r="H107" s="60"/>
      <c r="I107" s="60"/>
      <c r="J107" s="60">
        <v>4501</v>
      </c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31"/>
      <c r="W107" s="31"/>
      <c r="X107" s="31"/>
      <c r="Y107" s="31"/>
      <c r="Z107" s="31"/>
    </row>
    <row r="108" spans="1:26" ht="12.75">
      <c r="A108" s="57"/>
      <c r="B108" s="58" t="s">
        <v>203</v>
      </c>
      <c r="C108" s="59" t="s">
        <v>51</v>
      </c>
      <c r="D108" s="60"/>
      <c r="E108" s="61"/>
      <c r="F108" s="60"/>
      <c r="G108" s="60">
        <v>365</v>
      </c>
      <c r="H108" s="60"/>
      <c r="I108" s="60"/>
      <c r="J108" s="60">
        <v>2898</v>
      </c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31"/>
      <c r="W108" s="31"/>
      <c r="X108" s="31"/>
      <c r="Y108" s="31"/>
      <c r="Z108" s="31"/>
    </row>
    <row r="109" spans="1:26" ht="12.75">
      <c r="A109" s="57"/>
      <c r="B109" s="58" t="s">
        <v>52</v>
      </c>
      <c r="C109" s="59" t="s">
        <v>53</v>
      </c>
      <c r="D109" s="60"/>
      <c r="E109" s="61"/>
      <c r="F109" s="60"/>
      <c r="G109" s="60">
        <v>2186</v>
      </c>
      <c r="H109" s="60"/>
      <c r="I109" s="60"/>
      <c r="J109" s="60">
        <v>17823</v>
      </c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31"/>
      <c r="W109" s="31"/>
      <c r="X109" s="31"/>
      <c r="Y109" s="31"/>
      <c r="Z109" s="31"/>
    </row>
    <row r="110" spans="1:26" ht="72">
      <c r="A110" s="52">
        <v>36</v>
      </c>
      <c r="B110" s="53" t="s">
        <v>204</v>
      </c>
      <c r="C110" s="54">
        <v>125</v>
      </c>
      <c r="D110" s="55">
        <v>15.6</v>
      </c>
      <c r="E110" s="56" t="s">
        <v>205</v>
      </c>
      <c r="F110" s="55"/>
      <c r="G110" s="55">
        <v>1950</v>
      </c>
      <c r="H110" s="55" t="s">
        <v>206</v>
      </c>
      <c r="I110" s="55"/>
      <c r="J110" s="55">
        <v>6994</v>
      </c>
      <c r="K110" s="56" t="s">
        <v>207</v>
      </c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31"/>
      <c r="W110" s="31"/>
      <c r="X110" s="31"/>
      <c r="Y110" s="31"/>
      <c r="Z110" s="31"/>
    </row>
    <row r="111" spans="1:26" ht="60">
      <c r="A111" s="52">
        <v>37</v>
      </c>
      <c r="B111" s="53" t="s">
        <v>208</v>
      </c>
      <c r="C111" s="54">
        <v>0.26</v>
      </c>
      <c r="D111" s="55">
        <v>1264.77</v>
      </c>
      <c r="E111" s="56" t="s">
        <v>209</v>
      </c>
      <c r="F111" s="55" t="s">
        <v>210</v>
      </c>
      <c r="G111" s="55">
        <v>329</v>
      </c>
      <c r="H111" s="55" t="s">
        <v>211</v>
      </c>
      <c r="I111" s="55">
        <v>15</v>
      </c>
      <c r="J111" s="55">
        <v>1674</v>
      </c>
      <c r="K111" s="56" t="s">
        <v>212</v>
      </c>
      <c r="L111" s="56"/>
      <c r="M111" s="56"/>
      <c r="N111" s="56"/>
      <c r="O111" s="56"/>
      <c r="P111" s="56"/>
      <c r="Q111" s="56"/>
      <c r="R111" s="56"/>
      <c r="S111" s="56"/>
      <c r="T111" s="56"/>
      <c r="U111" s="56" t="s">
        <v>213</v>
      </c>
      <c r="V111" s="31"/>
      <c r="W111" s="31"/>
      <c r="X111" s="31"/>
      <c r="Y111" s="31"/>
      <c r="Z111" s="31"/>
    </row>
    <row r="112" spans="1:26" ht="12.75">
      <c r="A112" s="57"/>
      <c r="B112" s="58" t="s">
        <v>214</v>
      </c>
      <c r="C112" s="59" t="s">
        <v>49</v>
      </c>
      <c r="D112" s="60"/>
      <c r="E112" s="61"/>
      <c r="F112" s="60"/>
      <c r="G112" s="60">
        <v>85</v>
      </c>
      <c r="H112" s="60"/>
      <c r="I112" s="60"/>
      <c r="J112" s="60">
        <v>713</v>
      </c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31"/>
      <c r="W112" s="31"/>
      <c r="X112" s="31"/>
      <c r="Y112" s="31"/>
      <c r="Z112" s="31"/>
    </row>
    <row r="113" spans="1:26" ht="12.75">
      <c r="A113" s="57"/>
      <c r="B113" s="58" t="s">
        <v>215</v>
      </c>
      <c r="C113" s="59" t="s">
        <v>51</v>
      </c>
      <c r="D113" s="60"/>
      <c r="E113" s="61"/>
      <c r="F113" s="60"/>
      <c r="G113" s="60">
        <v>58</v>
      </c>
      <c r="H113" s="60"/>
      <c r="I113" s="60"/>
      <c r="J113" s="60">
        <v>459</v>
      </c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31"/>
      <c r="W113" s="31"/>
      <c r="X113" s="31"/>
      <c r="Y113" s="31"/>
      <c r="Z113" s="31"/>
    </row>
    <row r="114" spans="1:26" ht="12.75">
      <c r="A114" s="57"/>
      <c r="B114" s="58" t="s">
        <v>52</v>
      </c>
      <c r="C114" s="59" t="s">
        <v>53</v>
      </c>
      <c r="D114" s="60"/>
      <c r="E114" s="61"/>
      <c r="F114" s="60"/>
      <c r="G114" s="60">
        <v>490</v>
      </c>
      <c r="H114" s="60"/>
      <c r="I114" s="60"/>
      <c r="J114" s="60">
        <v>3006</v>
      </c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31"/>
      <c r="W114" s="31"/>
      <c r="X114" s="31"/>
      <c r="Y114" s="31"/>
      <c r="Z114" s="31"/>
    </row>
    <row r="115" spans="1:26" ht="60">
      <c r="A115" s="52">
        <v>38</v>
      </c>
      <c r="B115" s="53" t="s">
        <v>216</v>
      </c>
      <c r="C115" s="54">
        <v>0.02</v>
      </c>
      <c r="D115" s="55">
        <v>1459.07</v>
      </c>
      <c r="E115" s="56" t="s">
        <v>217</v>
      </c>
      <c r="F115" s="55" t="s">
        <v>218</v>
      </c>
      <c r="G115" s="55">
        <v>29</v>
      </c>
      <c r="H115" s="55" t="s">
        <v>219</v>
      </c>
      <c r="I115" s="55">
        <v>2</v>
      </c>
      <c r="J115" s="55">
        <v>160</v>
      </c>
      <c r="K115" s="56" t="s">
        <v>220</v>
      </c>
      <c r="L115" s="56"/>
      <c r="M115" s="56"/>
      <c r="N115" s="56"/>
      <c r="O115" s="56"/>
      <c r="P115" s="56"/>
      <c r="Q115" s="56"/>
      <c r="R115" s="56"/>
      <c r="S115" s="56"/>
      <c r="T115" s="56"/>
      <c r="U115" s="56" t="s">
        <v>221</v>
      </c>
      <c r="V115" s="31"/>
      <c r="W115" s="31"/>
      <c r="X115" s="31"/>
      <c r="Y115" s="31"/>
      <c r="Z115" s="31"/>
    </row>
    <row r="116" spans="1:26" ht="12.75">
      <c r="A116" s="57"/>
      <c r="B116" s="58" t="s">
        <v>222</v>
      </c>
      <c r="C116" s="59" t="s">
        <v>49</v>
      </c>
      <c r="D116" s="60"/>
      <c r="E116" s="61"/>
      <c r="F116" s="60"/>
      <c r="G116" s="60">
        <v>10</v>
      </c>
      <c r="H116" s="60"/>
      <c r="I116" s="60"/>
      <c r="J116" s="60">
        <v>79</v>
      </c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31"/>
      <c r="W116" s="31"/>
      <c r="X116" s="31"/>
      <c r="Y116" s="31"/>
      <c r="Z116" s="31"/>
    </row>
    <row r="117" spans="1:26" ht="12.75">
      <c r="A117" s="57"/>
      <c r="B117" s="58" t="s">
        <v>223</v>
      </c>
      <c r="C117" s="59" t="s">
        <v>51</v>
      </c>
      <c r="D117" s="60"/>
      <c r="E117" s="61"/>
      <c r="F117" s="60"/>
      <c r="G117" s="60">
        <v>7</v>
      </c>
      <c r="H117" s="60"/>
      <c r="I117" s="60"/>
      <c r="J117" s="60">
        <v>51</v>
      </c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31"/>
      <c r="W117" s="31"/>
      <c r="X117" s="31"/>
      <c r="Y117" s="31"/>
      <c r="Z117" s="31"/>
    </row>
    <row r="118" spans="1:26" ht="12.75">
      <c r="A118" s="57"/>
      <c r="B118" s="58" t="s">
        <v>52</v>
      </c>
      <c r="C118" s="59" t="s">
        <v>53</v>
      </c>
      <c r="D118" s="60"/>
      <c r="E118" s="61"/>
      <c r="F118" s="60"/>
      <c r="G118" s="60">
        <v>48</v>
      </c>
      <c r="H118" s="60"/>
      <c r="I118" s="60"/>
      <c r="J118" s="60">
        <v>308</v>
      </c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31"/>
      <c r="W118" s="31"/>
      <c r="X118" s="31"/>
      <c r="Y118" s="31"/>
      <c r="Z118" s="31"/>
    </row>
    <row r="119" spans="1:26" ht="48">
      <c r="A119" s="52">
        <v>39</v>
      </c>
      <c r="B119" s="53" t="s">
        <v>224</v>
      </c>
      <c r="C119" s="54" t="s">
        <v>225</v>
      </c>
      <c r="D119" s="55">
        <v>6.41</v>
      </c>
      <c r="E119" s="56" t="s">
        <v>226</v>
      </c>
      <c r="F119" s="55"/>
      <c r="G119" s="55">
        <v>179</v>
      </c>
      <c r="H119" s="55" t="s">
        <v>227</v>
      </c>
      <c r="I119" s="55"/>
      <c r="J119" s="55">
        <v>556</v>
      </c>
      <c r="K119" s="56" t="s">
        <v>228</v>
      </c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31"/>
      <c r="W119" s="31"/>
      <c r="X119" s="31"/>
      <c r="Y119" s="31"/>
      <c r="Z119" s="31"/>
    </row>
    <row r="120" spans="1:26" ht="48">
      <c r="A120" s="52">
        <v>40</v>
      </c>
      <c r="B120" s="53" t="s">
        <v>229</v>
      </c>
      <c r="C120" s="54">
        <v>15</v>
      </c>
      <c r="D120" s="55">
        <v>30.23</v>
      </c>
      <c r="E120" s="56" t="s">
        <v>230</v>
      </c>
      <c r="F120" s="55"/>
      <c r="G120" s="55">
        <v>453</v>
      </c>
      <c r="H120" s="55" t="s">
        <v>231</v>
      </c>
      <c r="I120" s="55"/>
      <c r="J120" s="55">
        <v>4745</v>
      </c>
      <c r="K120" s="56" t="s">
        <v>232</v>
      </c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31"/>
      <c r="W120" s="31"/>
      <c r="X120" s="31"/>
      <c r="Y120" s="31"/>
      <c r="Z120" s="31"/>
    </row>
    <row r="121" spans="1:26" ht="12.75">
      <c r="A121" s="57"/>
      <c r="B121" s="58" t="s">
        <v>233</v>
      </c>
      <c r="C121" s="59" t="s">
        <v>49</v>
      </c>
      <c r="D121" s="60"/>
      <c r="E121" s="61"/>
      <c r="F121" s="60"/>
      <c r="G121" s="60">
        <v>210</v>
      </c>
      <c r="H121" s="60"/>
      <c r="I121" s="60"/>
      <c r="J121" s="60">
        <v>1769</v>
      </c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31"/>
      <c r="W121" s="31"/>
      <c r="X121" s="31"/>
      <c r="Y121" s="31"/>
      <c r="Z121" s="31"/>
    </row>
    <row r="122" spans="1:26" ht="12.75">
      <c r="A122" s="57"/>
      <c r="B122" s="58" t="s">
        <v>234</v>
      </c>
      <c r="C122" s="59" t="s">
        <v>51</v>
      </c>
      <c r="D122" s="60"/>
      <c r="E122" s="61"/>
      <c r="F122" s="60"/>
      <c r="G122" s="60">
        <v>144</v>
      </c>
      <c r="H122" s="60"/>
      <c r="I122" s="60"/>
      <c r="J122" s="60">
        <v>1139</v>
      </c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31"/>
      <c r="W122" s="31"/>
      <c r="X122" s="31"/>
      <c r="Y122" s="31"/>
      <c r="Z122" s="31"/>
    </row>
    <row r="123" spans="1:26" ht="12.75">
      <c r="A123" s="57"/>
      <c r="B123" s="58" t="s">
        <v>52</v>
      </c>
      <c r="C123" s="59" t="s">
        <v>53</v>
      </c>
      <c r="D123" s="60"/>
      <c r="E123" s="61"/>
      <c r="F123" s="60"/>
      <c r="G123" s="60">
        <v>844</v>
      </c>
      <c r="H123" s="60"/>
      <c r="I123" s="60"/>
      <c r="J123" s="60">
        <v>8018</v>
      </c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31"/>
      <c r="W123" s="31"/>
      <c r="X123" s="31"/>
      <c r="Y123" s="31"/>
      <c r="Z123" s="31"/>
    </row>
    <row r="124" spans="1:26" ht="36">
      <c r="A124" s="52">
        <v>41</v>
      </c>
      <c r="B124" s="53" t="s">
        <v>235</v>
      </c>
      <c r="C124" s="54">
        <v>15</v>
      </c>
      <c r="D124" s="55">
        <v>79.5</v>
      </c>
      <c r="E124" s="56" t="s">
        <v>236</v>
      </c>
      <c r="F124" s="55"/>
      <c r="G124" s="55">
        <v>1193</v>
      </c>
      <c r="H124" s="55" t="s">
        <v>237</v>
      </c>
      <c r="I124" s="55"/>
      <c r="J124" s="55">
        <v>4637</v>
      </c>
      <c r="K124" s="56" t="s">
        <v>238</v>
      </c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31"/>
      <c r="W124" s="31"/>
      <c r="X124" s="31"/>
      <c r="Y124" s="31"/>
      <c r="Z124" s="31"/>
    </row>
    <row r="125" spans="1:26" ht="36">
      <c r="A125" s="52">
        <v>42</v>
      </c>
      <c r="B125" s="53" t="s">
        <v>239</v>
      </c>
      <c r="C125" s="54">
        <v>2.6</v>
      </c>
      <c r="D125" s="55">
        <v>15</v>
      </c>
      <c r="E125" s="56" t="s">
        <v>240</v>
      </c>
      <c r="F125" s="55"/>
      <c r="G125" s="55">
        <v>39</v>
      </c>
      <c r="H125" s="55" t="s">
        <v>241</v>
      </c>
      <c r="I125" s="55"/>
      <c r="J125" s="55">
        <v>19</v>
      </c>
      <c r="K125" s="56" t="s">
        <v>242</v>
      </c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31"/>
      <c r="W125" s="31"/>
      <c r="X125" s="31"/>
      <c r="Y125" s="31"/>
      <c r="Z125" s="31"/>
    </row>
    <row r="126" spans="1:26" ht="72">
      <c r="A126" s="52">
        <v>43</v>
      </c>
      <c r="B126" s="53" t="s">
        <v>243</v>
      </c>
      <c r="C126" s="54" t="s">
        <v>244</v>
      </c>
      <c r="D126" s="55">
        <v>290.85</v>
      </c>
      <c r="E126" s="56" t="s">
        <v>245</v>
      </c>
      <c r="F126" s="55" t="s">
        <v>246</v>
      </c>
      <c r="G126" s="55">
        <v>270</v>
      </c>
      <c r="H126" s="55" t="s">
        <v>247</v>
      </c>
      <c r="I126" s="55">
        <v>5</v>
      </c>
      <c r="J126" s="55">
        <v>1247</v>
      </c>
      <c r="K126" s="56" t="s">
        <v>248</v>
      </c>
      <c r="L126" s="56"/>
      <c r="M126" s="56"/>
      <c r="N126" s="56"/>
      <c r="O126" s="56"/>
      <c r="P126" s="56"/>
      <c r="Q126" s="56"/>
      <c r="R126" s="56"/>
      <c r="S126" s="56"/>
      <c r="T126" s="56"/>
      <c r="U126" s="56" t="s">
        <v>249</v>
      </c>
      <c r="V126" s="31"/>
      <c r="W126" s="31"/>
      <c r="X126" s="31"/>
      <c r="Y126" s="31"/>
      <c r="Z126" s="31"/>
    </row>
    <row r="127" spans="1:26" ht="12.75">
      <c r="A127" s="57"/>
      <c r="B127" s="58" t="s">
        <v>250</v>
      </c>
      <c r="C127" s="59" t="s">
        <v>49</v>
      </c>
      <c r="D127" s="60"/>
      <c r="E127" s="61"/>
      <c r="F127" s="60"/>
      <c r="G127" s="60">
        <v>86</v>
      </c>
      <c r="H127" s="60"/>
      <c r="I127" s="60"/>
      <c r="J127" s="60">
        <v>721</v>
      </c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31"/>
      <c r="W127" s="31"/>
      <c r="X127" s="31"/>
      <c r="Y127" s="31"/>
      <c r="Z127" s="31"/>
    </row>
    <row r="128" spans="1:26" ht="12.75">
      <c r="A128" s="57"/>
      <c r="B128" s="58" t="s">
        <v>251</v>
      </c>
      <c r="C128" s="59" t="s">
        <v>51</v>
      </c>
      <c r="D128" s="60"/>
      <c r="E128" s="61"/>
      <c r="F128" s="60"/>
      <c r="G128" s="60">
        <v>59</v>
      </c>
      <c r="H128" s="60"/>
      <c r="I128" s="60"/>
      <c r="J128" s="60">
        <v>464</v>
      </c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31"/>
      <c r="W128" s="31"/>
      <c r="X128" s="31"/>
      <c r="Y128" s="31"/>
      <c r="Z128" s="31"/>
    </row>
    <row r="129" spans="1:26" ht="12.75">
      <c r="A129" s="57"/>
      <c r="B129" s="58" t="s">
        <v>52</v>
      </c>
      <c r="C129" s="59" t="s">
        <v>53</v>
      </c>
      <c r="D129" s="60"/>
      <c r="E129" s="61"/>
      <c r="F129" s="60"/>
      <c r="G129" s="60">
        <v>431</v>
      </c>
      <c r="H129" s="60"/>
      <c r="I129" s="60"/>
      <c r="J129" s="60">
        <v>2584</v>
      </c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31"/>
      <c r="W129" s="31"/>
      <c r="X129" s="31"/>
      <c r="Y129" s="31"/>
      <c r="Z129" s="31"/>
    </row>
    <row r="130" spans="1:26" ht="72">
      <c r="A130" s="52">
        <v>44</v>
      </c>
      <c r="B130" s="53" t="s">
        <v>252</v>
      </c>
      <c r="C130" s="54">
        <v>0.11</v>
      </c>
      <c r="D130" s="55">
        <v>325.11</v>
      </c>
      <c r="E130" s="56" t="s">
        <v>253</v>
      </c>
      <c r="F130" s="55" t="s">
        <v>79</v>
      </c>
      <c r="G130" s="55">
        <v>36</v>
      </c>
      <c r="H130" s="55" t="s">
        <v>254</v>
      </c>
      <c r="I130" s="55">
        <v>1</v>
      </c>
      <c r="J130" s="55">
        <v>174</v>
      </c>
      <c r="K130" s="56" t="s">
        <v>255</v>
      </c>
      <c r="L130" s="56"/>
      <c r="M130" s="56"/>
      <c r="N130" s="56"/>
      <c r="O130" s="56"/>
      <c r="P130" s="56"/>
      <c r="Q130" s="56"/>
      <c r="R130" s="56"/>
      <c r="S130" s="56"/>
      <c r="T130" s="56"/>
      <c r="U130" s="56" t="s">
        <v>256</v>
      </c>
      <c r="V130" s="31"/>
      <c r="W130" s="31"/>
      <c r="X130" s="31"/>
      <c r="Y130" s="31"/>
      <c r="Z130" s="31"/>
    </row>
    <row r="131" spans="1:26" ht="12.75">
      <c r="A131" s="57"/>
      <c r="B131" s="58" t="s">
        <v>257</v>
      </c>
      <c r="C131" s="59" t="s">
        <v>49</v>
      </c>
      <c r="D131" s="60"/>
      <c r="E131" s="61"/>
      <c r="F131" s="60"/>
      <c r="G131" s="60">
        <v>11</v>
      </c>
      <c r="H131" s="60"/>
      <c r="I131" s="60"/>
      <c r="J131" s="60">
        <v>99</v>
      </c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31"/>
      <c r="W131" s="31"/>
      <c r="X131" s="31"/>
      <c r="Y131" s="31"/>
      <c r="Z131" s="31"/>
    </row>
    <row r="132" spans="1:26" ht="12.75">
      <c r="A132" s="57"/>
      <c r="B132" s="58" t="s">
        <v>258</v>
      </c>
      <c r="C132" s="59" t="s">
        <v>51</v>
      </c>
      <c r="D132" s="60"/>
      <c r="E132" s="61"/>
      <c r="F132" s="60"/>
      <c r="G132" s="60">
        <v>8</v>
      </c>
      <c r="H132" s="60"/>
      <c r="I132" s="60"/>
      <c r="J132" s="60">
        <v>64</v>
      </c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31"/>
      <c r="W132" s="31"/>
      <c r="X132" s="31"/>
      <c r="Y132" s="31"/>
      <c r="Z132" s="31"/>
    </row>
    <row r="133" spans="1:26" ht="12.75">
      <c r="A133" s="57"/>
      <c r="B133" s="58" t="s">
        <v>52</v>
      </c>
      <c r="C133" s="59" t="s">
        <v>53</v>
      </c>
      <c r="D133" s="60"/>
      <c r="E133" s="61"/>
      <c r="F133" s="60"/>
      <c r="G133" s="60">
        <v>57</v>
      </c>
      <c r="H133" s="60"/>
      <c r="I133" s="60"/>
      <c r="J133" s="60">
        <v>358</v>
      </c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31"/>
      <c r="W133" s="31"/>
      <c r="X133" s="31"/>
      <c r="Y133" s="31"/>
      <c r="Z133" s="31"/>
    </row>
    <row r="134" spans="1:26" ht="72">
      <c r="A134" s="52">
        <v>45</v>
      </c>
      <c r="B134" s="53" t="s">
        <v>259</v>
      </c>
      <c r="C134" s="54">
        <v>0.41</v>
      </c>
      <c r="D134" s="55">
        <v>397.73</v>
      </c>
      <c r="E134" s="56" t="s">
        <v>260</v>
      </c>
      <c r="F134" s="55" t="s">
        <v>261</v>
      </c>
      <c r="G134" s="55">
        <v>163</v>
      </c>
      <c r="H134" s="55" t="s">
        <v>262</v>
      </c>
      <c r="I134" s="55" t="s">
        <v>263</v>
      </c>
      <c r="J134" s="55">
        <v>855</v>
      </c>
      <c r="K134" s="56" t="s">
        <v>264</v>
      </c>
      <c r="L134" s="56"/>
      <c r="M134" s="56"/>
      <c r="N134" s="56"/>
      <c r="O134" s="56"/>
      <c r="P134" s="56"/>
      <c r="Q134" s="56"/>
      <c r="R134" s="56"/>
      <c r="S134" s="56"/>
      <c r="T134" s="56"/>
      <c r="U134" s="56" t="s">
        <v>265</v>
      </c>
      <c r="V134" s="31"/>
      <c r="W134" s="31"/>
      <c r="X134" s="31"/>
      <c r="Y134" s="31"/>
      <c r="Z134" s="31"/>
    </row>
    <row r="135" spans="1:26" ht="12.75">
      <c r="A135" s="57"/>
      <c r="B135" s="58" t="s">
        <v>266</v>
      </c>
      <c r="C135" s="59" t="s">
        <v>49</v>
      </c>
      <c r="D135" s="60"/>
      <c r="E135" s="61"/>
      <c r="F135" s="60"/>
      <c r="G135" s="60">
        <v>64</v>
      </c>
      <c r="H135" s="60"/>
      <c r="I135" s="60"/>
      <c r="J135" s="60">
        <v>531</v>
      </c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31"/>
      <c r="W135" s="31"/>
      <c r="X135" s="31"/>
      <c r="Y135" s="31"/>
      <c r="Z135" s="31"/>
    </row>
    <row r="136" spans="1:26" ht="12.75">
      <c r="A136" s="57"/>
      <c r="B136" s="58" t="s">
        <v>267</v>
      </c>
      <c r="C136" s="59" t="s">
        <v>51</v>
      </c>
      <c r="D136" s="60"/>
      <c r="E136" s="61"/>
      <c r="F136" s="60"/>
      <c r="G136" s="60">
        <v>44</v>
      </c>
      <c r="H136" s="60"/>
      <c r="I136" s="60"/>
      <c r="J136" s="60">
        <v>342</v>
      </c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31"/>
      <c r="W136" s="31"/>
      <c r="X136" s="31"/>
      <c r="Y136" s="31"/>
      <c r="Z136" s="31"/>
    </row>
    <row r="137" spans="1:26" ht="12.75">
      <c r="A137" s="57"/>
      <c r="B137" s="58" t="s">
        <v>52</v>
      </c>
      <c r="C137" s="59" t="s">
        <v>53</v>
      </c>
      <c r="D137" s="60"/>
      <c r="E137" s="61"/>
      <c r="F137" s="60"/>
      <c r="G137" s="60">
        <v>284</v>
      </c>
      <c r="H137" s="60"/>
      <c r="I137" s="60"/>
      <c r="J137" s="60">
        <v>1845</v>
      </c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31"/>
      <c r="W137" s="31"/>
      <c r="X137" s="31"/>
      <c r="Y137" s="31"/>
      <c r="Z137" s="31"/>
    </row>
    <row r="138" spans="1:26" ht="72">
      <c r="A138" s="52">
        <v>46</v>
      </c>
      <c r="B138" s="53" t="s">
        <v>268</v>
      </c>
      <c r="C138" s="54">
        <v>0.041</v>
      </c>
      <c r="D138" s="55">
        <v>50610</v>
      </c>
      <c r="E138" s="56" t="s">
        <v>269</v>
      </c>
      <c r="F138" s="55"/>
      <c r="G138" s="55">
        <v>2075</v>
      </c>
      <c r="H138" s="55" t="s">
        <v>270</v>
      </c>
      <c r="I138" s="55"/>
      <c r="J138" s="55">
        <v>7472</v>
      </c>
      <c r="K138" s="56" t="s">
        <v>271</v>
      </c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31"/>
      <c r="W138" s="31"/>
      <c r="X138" s="31"/>
      <c r="Y138" s="31"/>
      <c r="Z138" s="31"/>
    </row>
    <row r="139" spans="1:26" ht="72">
      <c r="A139" s="52">
        <v>47</v>
      </c>
      <c r="B139" s="53" t="s">
        <v>272</v>
      </c>
      <c r="C139" s="54">
        <v>0.011</v>
      </c>
      <c r="D139" s="55">
        <v>13810</v>
      </c>
      <c r="E139" s="56" t="s">
        <v>273</v>
      </c>
      <c r="F139" s="55"/>
      <c r="G139" s="55">
        <v>152</v>
      </c>
      <c r="H139" s="55" t="s">
        <v>274</v>
      </c>
      <c r="I139" s="55"/>
      <c r="J139" s="55">
        <v>509</v>
      </c>
      <c r="K139" s="56" t="s">
        <v>275</v>
      </c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31"/>
      <c r="W139" s="31"/>
      <c r="X139" s="31"/>
      <c r="Y139" s="31"/>
      <c r="Z139" s="31"/>
    </row>
    <row r="140" spans="1:26" ht="72">
      <c r="A140" s="52">
        <v>48</v>
      </c>
      <c r="B140" s="53" t="s">
        <v>276</v>
      </c>
      <c r="C140" s="54">
        <v>0.06</v>
      </c>
      <c r="D140" s="55">
        <v>10210</v>
      </c>
      <c r="E140" s="56" t="s">
        <v>277</v>
      </c>
      <c r="F140" s="55"/>
      <c r="G140" s="55">
        <v>613</v>
      </c>
      <c r="H140" s="55" t="s">
        <v>278</v>
      </c>
      <c r="I140" s="55"/>
      <c r="J140" s="55">
        <v>1809</v>
      </c>
      <c r="K140" s="56" t="s">
        <v>279</v>
      </c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31"/>
      <c r="W140" s="31"/>
      <c r="X140" s="31"/>
      <c r="Y140" s="31"/>
      <c r="Z140" s="31"/>
    </row>
    <row r="141" spans="1:26" ht="72">
      <c r="A141" s="52">
        <v>49</v>
      </c>
      <c r="B141" s="53" t="s">
        <v>280</v>
      </c>
      <c r="C141" s="54">
        <v>0.005</v>
      </c>
      <c r="D141" s="55">
        <v>10990</v>
      </c>
      <c r="E141" s="56" t="s">
        <v>281</v>
      </c>
      <c r="F141" s="55"/>
      <c r="G141" s="55">
        <v>55</v>
      </c>
      <c r="H141" s="55" t="s">
        <v>282</v>
      </c>
      <c r="I141" s="55"/>
      <c r="J141" s="55">
        <v>173</v>
      </c>
      <c r="K141" s="56" t="s">
        <v>283</v>
      </c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31"/>
      <c r="W141" s="31"/>
      <c r="X141" s="31"/>
      <c r="Y141" s="31"/>
      <c r="Z141" s="31"/>
    </row>
    <row r="142" spans="1:26" ht="72">
      <c r="A142" s="52">
        <v>50</v>
      </c>
      <c r="B142" s="53" t="s">
        <v>284</v>
      </c>
      <c r="C142" s="54" t="s">
        <v>285</v>
      </c>
      <c r="D142" s="55">
        <v>7590</v>
      </c>
      <c r="E142" s="56" t="s">
        <v>286</v>
      </c>
      <c r="F142" s="55"/>
      <c r="G142" s="55">
        <v>273</v>
      </c>
      <c r="H142" s="55" t="s">
        <v>287</v>
      </c>
      <c r="I142" s="55"/>
      <c r="J142" s="55">
        <v>821</v>
      </c>
      <c r="K142" s="56" t="s">
        <v>288</v>
      </c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31"/>
      <c r="W142" s="31"/>
      <c r="X142" s="31"/>
      <c r="Y142" s="31"/>
      <c r="Z142" s="31"/>
    </row>
    <row r="143" spans="1:26" ht="72">
      <c r="A143" s="52">
        <v>51</v>
      </c>
      <c r="B143" s="53" t="s">
        <v>289</v>
      </c>
      <c r="C143" s="54">
        <v>0.002</v>
      </c>
      <c r="D143" s="55">
        <v>5320</v>
      </c>
      <c r="E143" s="56" t="s">
        <v>290</v>
      </c>
      <c r="F143" s="55"/>
      <c r="G143" s="55">
        <v>11</v>
      </c>
      <c r="H143" s="55" t="s">
        <v>291</v>
      </c>
      <c r="I143" s="55"/>
      <c r="J143" s="55">
        <v>31</v>
      </c>
      <c r="K143" s="56" t="s">
        <v>292</v>
      </c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31"/>
      <c r="W143" s="31"/>
      <c r="X143" s="31"/>
      <c r="Y143" s="31"/>
      <c r="Z143" s="31"/>
    </row>
    <row r="144" spans="1:26" ht="72">
      <c r="A144" s="52">
        <v>52</v>
      </c>
      <c r="B144" s="53" t="s">
        <v>293</v>
      </c>
      <c r="C144" s="54">
        <v>0.041</v>
      </c>
      <c r="D144" s="55">
        <v>7750</v>
      </c>
      <c r="E144" s="56" t="s">
        <v>294</v>
      </c>
      <c r="F144" s="55"/>
      <c r="G144" s="55">
        <v>318</v>
      </c>
      <c r="H144" s="55" t="s">
        <v>295</v>
      </c>
      <c r="I144" s="55"/>
      <c r="J144" s="55">
        <v>1422</v>
      </c>
      <c r="K144" s="56" t="s">
        <v>296</v>
      </c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31"/>
      <c r="W144" s="31"/>
      <c r="X144" s="31"/>
      <c r="Y144" s="31"/>
      <c r="Z144" s="31"/>
    </row>
    <row r="145" spans="1:26" ht="60">
      <c r="A145" s="52">
        <v>53</v>
      </c>
      <c r="B145" s="53" t="s">
        <v>297</v>
      </c>
      <c r="C145" s="54">
        <v>2</v>
      </c>
      <c r="D145" s="55">
        <v>51.8</v>
      </c>
      <c r="E145" s="56" t="s">
        <v>298</v>
      </c>
      <c r="F145" s="55"/>
      <c r="G145" s="55">
        <v>104</v>
      </c>
      <c r="H145" s="55" t="s">
        <v>299</v>
      </c>
      <c r="I145" s="55"/>
      <c r="J145" s="55">
        <v>336</v>
      </c>
      <c r="K145" s="56" t="s">
        <v>300</v>
      </c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31"/>
      <c r="W145" s="31"/>
      <c r="X145" s="31"/>
      <c r="Y145" s="31"/>
      <c r="Z145" s="31"/>
    </row>
    <row r="146" spans="1:26" ht="48">
      <c r="A146" s="52">
        <v>54</v>
      </c>
      <c r="B146" s="53" t="s">
        <v>301</v>
      </c>
      <c r="C146" s="54">
        <v>0.02</v>
      </c>
      <c r="D146" s="55">
        <v>1281.26</v>
      </c>
      <c r="E146" s="56" t="s">
        <v>302</v>
      </c>
      <c r="F146" s="55" t="s">
        <v>303</v>
      </c>
      <c r="G146" s="55">
        <v>26</v>
      </c>
      <c r="H146" s="55" t="s">
        <v>304</v>
      </c>
      <c r="I146" s="55">
        <v>7</v>
      </c>
      <c r="J146" s="55">
        <v>145</v>
      </c>
      <c r="K146" s="56" t="s">
        <v>305</v>
      </c>
      <c r="L146" s="56"/>
      <c r="M146" s="56"/>
      <c r="N146" s="56"/>
      <c r="O146" s="56"/>
      <c r="P146" s="56"/>
      <c r="Q146" s="56"/>
      <c r="R146" s="56"/>
      <c r="S146" s="56"/>
      <c r="T146" s="56"/>
      <c r="U146" s="56" t="s">
        <v>131</v>
      </c>
      <c r="V146" s="31"/>
      <c r="W146" s="31"/>
      <c r="X146" s="31"/>
      <c r="Y146" s="31"/>
      <c r="Z146" s="31"/>
    </row>
    <row r="147" spans="1:26" ht="12.75">
      <c r="A147" s="57"/>
      <c r="B147" s="58" t="s">
        <v>306</v>
      </c>
      <c r="C147" s="59" t="s">
        <v>49</v>
      </c>
      <c r="D147" s="60"/>
      <c r="E147" s="61"/>
      <c r="F147" s="60"/>
      <c r="G147" s="60">
        <v>8</v>
      </c>
      <c r="H147" s="60"/>
      <c r="I147" s="60"/>
      <c r="J147" s="60">
        <v>69</v>
      </c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31"/>
      <c r="W147" s="31"/>
      <c r="X147" s="31"/>
      <c r="Y147" s="31"/>
      <c r="Z147" s="31"/>
    </row>
    <row r="148" spans="1:26" ht="12.75">
      <c r="A148" s="57"/>
      <c r="B148" s="58" t="s">
        <v>307</v>
      </c>
      <c r="C148" s="59" t="s">
        <v>51</v>
      </c>
      <c r="D148" s="60"/>
      <c r="E148" s="61"/>
      <c r="F148" s="60"/>
      <c r="G148" s="60">
        <v>5</v>
      </c>
      <c r="H148" s="60"/>
      <c r="I148" s="60"/>
      <c r="J148" s="60">
        <v>44</v>
      </c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31"/>
      <c r="W148" s="31"/>
      <c r="X148" s="31"/>
      <c r="Y148" s="31"/>
      <c r="Z148" s="31"/>
    </row>
    <row r="149" spans="1:26" ht="12.75">
      <c r="A149" s="57"/>
      <c r="B149" s="58" t="s">
        <v>52</v>
      </c>
      <c r="C149" s="59" t="s">
        <v>53</v>
      </c>
      <c r="D149" s="60"/>
      <c r="E149" s="61"/>
      <c r="F149" s="60"/>
      <c r="G149" s="60">
        <v>41</v>
      </c>
      <c r="H149" s="60"/>
      <c r="I149" s="60"/>
      <c r="J149" s="60">
        <v>279</v>
      </c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31"/>
      <c r="W149" s="31"/>
      <c r="X149" s="31"/>
      <c r="Y149" s="31"/>
      <c r="Z149" s="31"/>
    </row>
    <row r="150" spans="1:26" ht="48">
      <c r="A150" s="62">
        <v>55</v>
      </c>
      <c r="B150" s="63" t="s">
        <v>308</v>
      </c>
      <c r="C150" s="64">
        <v>2</v>
      </c>
      <c r="D150" s="65">
        <v>77.9</v>
      </c>
      <c r="E150" s="66" t="s">
        <v>309</v>
      </c>
      <c r="F150" s="65"/>
      <c r="G150" s="65">
        <v>156</v>
      </c>
      <c r="H150" s="65" t="s">
        <v>310</v>
      </c>
      <c r="I150" s="65"/>
      <c r="J150" s="65">
        <v>393</v>
      </c>
      <c r="K150" s="66" t="s">
        <v>311</v>
      </c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31"/>
      <c r="W150" s="31"/>
      <c r="X150" s="31"/>
      <c r="Y150" s="31"/>
      <c r="Z150" s="31"/>
    </row>
    <row r="151" spans="1:26" ht="36">
      <c r="A151" s="98" t="s">
        <v>312</v>
      </c>
      <c r="B151" s="99"/>
      <c r="C151" s="99"/>
      <c r="D151" s="99"/>
      <c r="E151" s="99"/>
      <c r="F151" s="99"/>
      <c r="G151" s="55">
        <v>25281</v>
      </c>
      <c r="H151" s="55" t="s">
        <v>313</v>
      </c>
      <c r="I151" s="55" t="s">
        <v>314</v>
      </c>
      <c r="J151" s="55">
        <v>101735</v>
      </c>
      <c r="K151" s="56" t="s">
        <v>315</v>
      </c>
      <c r="L151" s="56"/>
      <c r="M151" s="56"/>
      <c r="N151" s="56"/>
      <c r="O151" s="56"/>
      <c r="P151" s="56"/>
      <c r="Q151" s="56"/>
      <c r="R151" s="56"/>
      <c r="S151" s="56"/>
      <c r="T151" s="56"/>
      <c r="U151" s="56" t="s">
        <v>316</v>
      </c>
      <c r="V151" s="31"/>
      <c r="W151" s="31"/>
      <c r="X151" s="31"/>
      <c r="Y151" s="31"/>
      <c r="Z151" s="31"/>
    </row>
    <row r="152" spans="1:26" ht="12.75">
      <c r="A152" s="98" t="s">
        <v>317</v>
      </c>
      <c r="B152" s="99"/>
      <c r="C152" s="99"/>
      <c r="D152" s="99"/>
      <c r="E152" s="99"/>
      <c r="F152" s="99"/>
      <c r="G152" s="55">
        <v>25768</v>
      </c>
      <c r="H152" s="55"/>
      <c r="I152" s="55"/>
      <c r="J152" s="55">
        <v>105893</v>
      </c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31"/>
      <c r="W152" s="31"/>
      <c r="X152" s="31"/>
      <c r="Y152" s="31"/>
      <c r="Z152" s="31"/>
    </row>
    <row r="153" spans="1:26" ht="12.75">
      <c r="A153" s="98" t="s">
        <v>318</v>
      </c>
      <c r="B153" s="99"/>
      <c r="C153" s="99"/>
      <c r="D153" s="99"/>
      <c r="E153" s="99"/>
      <c r="F153" s="99"/>
      <c r="G153" s="55"/>
      <c r="H153" s="55"/>
      <c r="I153" s="55"/>
      <c r="J153" s="55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31"/>
      <c r="W153" s="31"/>
      <c r="X153" s="31"/>
      <c r="Y153" s="31"/>
      <c r="Z153" s="31"/>
    </row>
    <row r="154" spans="1:26" ht="39" customHeight="1">
      <c r="A154" s="98" t="s">
        <v>319</v>
      </c>
      <c r="B154" s="99"/>
      <c r="C154" s="99"/>
      <c r="D154" s="99"/>
      <c r="E154" s="99"/>
      <c r="F154" s="99"/>
      <c r="G154" s="55">
        <v>487</v>
      </c>
      <c r="H154" s="55">
        <v>358</v>
      </c>
      <c r="I154" s="55" t="s">
        <v>320</v>
      </c>
      <c r="J154" s="55">
        <v>4158</v>
      </c>
      <c r="K154" s="56">
        <v>3551.6</v>
      </c>
      <c r="L154" s="56"/>
      <c r="M154" s="56"/>
      <c r="N154" s="56"/>
      <c r="O154" s="56"/>
      <c r="P154" s="56"/>
      <c r="Q154" s="56"/>
      <c r="R154" s="56"/>
      <c r="S154" s="56"/>
      <c r="T154" s="56"/>
      <c r="U154" s="56" t="s">
        <v>321</v>
      </c>
      <c r="V154" s="31"/>
      <c r="W154" s="31"/>
      <c r="X154" s="31"/>
      <c r="Y154" s="31"/>
      <c r="Z154" s="31"/>
    </row>
    <row r="155" spans="1:26" ht="12.75">
      <c r="A155" s="98" t="s">
        <v>322</v>
      </c>
      <c r="B155" s="99"/>
      <c r="C155" s="99"/>
      <c r="D155" s="99"/>
      <c r="E155" s="99"/>
      <c r="F155" s="99"/>
      <c r="G155" s="55"/>
      <c r="H155" s="55"/>
      <c r="I155" s="55"/>
      <c r="J155" s="55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31"/>
      <c r="W155" s="31"/>
      <c r="X155" s="31"/>
      <c r="Y155" s="31"/>
      <c r="Z155" s="31"/>
    </row>
    <row r="156" spans="1:26" ht="12.75">
      <c r="A156" s="98" t="s">
        <v>323</v>
      </c>
      <c r="B156" s="99"/>
      <c r="C156" s="99"/>
      <c r="D156" s="99"/>
      <c r="E156" s="99"/>
      <c r="F156" s="99"/>
      <c r="G156" s="55">
        <v>2192</v>
      </c>
      <c r="H156" s="55"/>
      <c r="I156" s="55"/>
      <c r="J156" s="55">
        <v>21748</v>
      </c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31"/>
      <c r="W156" s="31"/>
      <c r="X156" s="31"/>
      <c r="Y156" s="31"/>
      <c r="Z156" s="31"/>
    </row>
    <row r="157" spans="1:26" ht="12.75">
      <c r="A157" s="98" t="s">
        <v>324</v>
      </c>
      <c r="B157" s="99"/>
      <c r="C157" s="99"/>
      <c r="D157" s="99"/>
      <c r="E157" s="99"/>
      <c r="F157" s="99"/>
      <c r="G157" s="55">
        <v>13341</v>
      </c>
      <c r="H157" s="55"/>
      <c r="I157" s="55"/>
      <c r="J157" s="55">
        <v>49200</v>
      </c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31"/>
      <c r="W157" s="31"/>
      <c r="X157" s="31"/>
      <c r="Y157" s="31"/>
      <c r="Z157" s="31"/>
    </row>
    <row r="158" spans="1:26" ht="12.75">
      <c r="A158" s="98" t="s">
        <v>325</v>
      </c>
      <c r="B158" s="99"/>
      <c r="C158" s="99"/>
      <c r="D158" s="99"/>
      <c r="E158" s="99"/>
      <c r="F158" s="99"/>
      <c r="G158" s="55">
        <v>774</v>
      </c>
      <c r="H158" s="55"/>
      <c r="I158" s="55"/>
      <c r="J158" s="55">
        <v>3636</v>
      </c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31"/>
      <c r="W158" s="31"/>
      <c r="X158" s="31"/>
      <c r="Y158" s="31"/>
      <c r="Z158" s="31"/>
    </row>
    <row r="159" spans="1:26" ht="12.75">
      <c r="A159" s="96" t="s">
        <v>326</v>
      </c>
      <c r="B159" s="97"/>
      <c r="C159" s="97"/>
      <c r="D159" s="97"/>
      <c r="E159" s="97"/>
      <c r="F159" s="97"/>
      <c r="G159" s="55">
        <v>2082</v>
      </c>
      <c r="H159" s="55"/>
      <c r="I159" s="55"/>
      <c r="J159" s="55">
        <v>17555</v>
      </c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31"/>
      <c r="W159" s="31"/>
      <c r="X159" s="31"/>
      <c r="Y159" s="31"/>
      <c r="Z159" s="31"/>
    </row>
    <row r="160" spans="1:26" ht="12.75">
      <c r="A160" s="96" t="s">
        <v>327</v>
      </c>
      <c r="B160" s="97"/>
      <c r="C160" s="97"/>
      <c r="D160" s="97"/>
      <c r="E160" s="97"/>
      <c r="F160" s="97"/>
      <c r="G160" s="55">
        <v>1425</v>
      </c>
      <c r="H160" s="55"/>
      <c r="I160" s="55"/>
      <c r="J160" s="55">
        <v>11309</v>
      </c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31"/>
      <c r="W160" s="31"/>
      <c r="X160" s="31"/>
      <c r="Y160" s="31"/>
      <c r="Z160" s="31"/>
    </row>
    <row r="161" spans="1:26" ht="12.75">
      <c r="A161" s="96" t="s">
        <v>328</v>
      </c>
      <c r="B161" s="97"/>
      <c r="C161" s="97"/>
      <c r="D161" s="97"/>
      <c r="E161" s="97"/>
      <c r="F161" s="97"/>
      <c r="G161" s="55"/>
      <c r="H161" s="55"/>
      <c r="I161" s="55"/>
      <c r="J161" s="55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31"/>
      <c r="W161" s="31"/>
      <c r="X161" s="31"/>
      <c r="Y161" s="31"/>
      <c r="Z161" s="31"/>
    </row>
    <row r="162" spans="1:26" ht="12.75">
      <c r="A162" s="98" t="s">
        <v>329</v>
      </c>
      <c r="B162" s="99"/>
      <c r="C162" s="99"/>
      <c r="D162" s="99"/>
      <c r="E162" s="99"/>
      <c r="F162" s="99"/>
      <c r="G162" s="55">
        <v>19770</v>
      </c>
      <c r="H162" s="55"/>
      <c r="I162" s="55"/>
      <c r="J162" s="55">
        <v>103010</v>
      </c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31"/>
      <c r="W162" s="31"/>
      <c r="X162" s="31"/>
      <c r="Y162" s="31"/>
      <c r="Z162" s="31"/>
    </row>
    <row r="163" spans="1:26" ht="12.75">
      <c r="A163" s="98" t="s">
        <v>330</v>
      </c>
      <c r="B163" s="99"/>
      <c r="C163" s="99"/>
      <c r="D163" s="99"/>
      <c r="E163" s="99"/>
      <c r="F163" s="99"/>
      <c r="G163" s="55">
        <v>9505</v>
      </c>
      <c r="H163" s="55"/>
      <c r="I163" s="55"/>
      <c r="J163" s="55">
        <v>31747</v>
      </c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31"/>
      <c r="W163" s="31"/>
      <c r="X163" s="31"/>
      <c r="Y163" s="31"/>
      <c r="Z163" s="31"/>
    </row>
    <row r="164" spans="1:26" ht="12.75">
      <c r="A164" s="98" t="s">
        <v>331</v>
      </c>
      <c r="B164" s="99"/>
      <c r="C164" s="99"/>
      <c r="D164" s="99"/>
      <c r="E164" s="99"/>
      <c r="F164" s="99"/>
      <c r="G164" s="55">
        <v>29275</v>
      </c>
      <c r="H164" s="55"/>
      <c r="I164" s="55"/>
      <c r="J164" s="55">
        <v>134757</v>
      </c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31"/>
      <c r="W164" s="31"/>
      <c r="X164" s="31"/>
      <c r="Y164" s="31"/>
      <c r="Z164" s="31"/>
    </row>
    <row r="165" spans="1:26" ht="12.75">
      <c r="A165" s="100" t="s">
        <v>332</v>
      </c>
      <c r="B165" s="101"/>
      <c r="C165" s="101"/>
      <c r="D165" s="101"/>
      <c r="E165" s="101"/>
      <c r="F165" s="101"/>
      <c r="G165" s="65">
        <v>29275</v>
      </c>
      <c r="H165" s="65"/>
      <c r="I165" s="65"/>
      <c r="J165" s="65">
        <v>134757</v>
      </c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31"/>
      <c r="W165" s="31"/>
      <c r="X165" s="31"/>
      <c r="Y165" s="31"/>
      <c r="Z165" s="31"/>
    </row>
    <row r="166" spans="1:26" ht="36">
      <c r="A166" s="98" t="s">
        <v>333</v>
      </c>
      <c r="B166" s="99"/>
      <c r="C166" s="99"/>
      <c r="D166" s="99"/>
      <c r="E166" s="99"/>
      <c r="F166" s="99"/>
      <c r="G166" s="55">
        <v>25281</v>
      </c>
      <c r="H166" s="55" t="s">
        <v>313</v>
      </c>
      <c r="I166" s="55" t="s">
        <v>314</v>
      </c>
      <c r="J166" s="55">
        <v>101735</v>
      </c>
      <c r="K166" s="56" t="s">
        <v>315</v>
      </c>
      <c r="L166" s="56"/>
      <c r="M166" s="56"/>
      <c r="N166" s="56"/>
      <c r="O166" s="56"/>
      <c r="P166" s="56"/>
      <c r="Q166" s="56"/>
      <c r="R166" s="56"/>
      <c r="S166" s="56"/>
      <c r="T166" s="56"/>
      <c r="U166" s="56" t="s">
        <v>316</v>
      </c>
      <c r="V166" s="31"/>
      <c r="W166" s="31"/>
      <c r="X166" s="31"/>
      <c r="Y166" s="31"/>
      <c r="Z166" s="31"/>
    </row>
    <row r="167" spans="1:26" ht="12.75">
      <c r="A167" s="98" t="s">
        <v>334</v>
      </c>
      <c r="B167" s="99"/>
      <c r="C167" s="99"/>
      <c r="D167" s="99"/>
      <c r="E167" s="99"/>
      <c r="F167" s="99"/>
      <c r="G167" s="55">
        <v>25768</v>
      </c>
      <c r="H167" s="55"/>
      <c r="I167" s="55"/>
      <c r="J167" s="55">
        <v>105893</v>
      </c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31"/>
      <c r="W167" s="31"/>
      <c r="X167" s="31"/>
      <c r="Y167" s="31"/>
      <c r="Z167" s="31"/>
    </row>
    <row r="168" spans="1:26" ht="12.75">
      <c r="A168" s="98" t="s">
        <v>318</v>
      </c>
      <c r="B168" s="99"/>
      <c r="C168" s="99"/>
      <c r="D168" s="99"/>
      <c r="E168" s="99"/>
      <c r="F168" s="99"/>
      <c r="G168" s="55"/>
      <c r="H168" s="55"/>
      <c r="I168" s="55"/>
      <c r="J168" s="55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31"/>
      <c r="W168" s="31"/>
      <c r="X168" s="31"/>
      <c r="Y168" s="31"/>
      <c r="Z168" s="31"/>
    </row>
    <row r="169" spans="1:26" ht="39" customHeight="1">
      <c r="A169" s="98" t="s">
        <v>319</v>
      </c>
      <c r="B169" s="99"/>
      <c r="C169" s="99"/>
      <c r="D169" s="99"/>
      <c r="E169" s="99"/>
      <c r="F169" s="99"/>
      <c r="G169" s="55">
        <v>487</v>
      </c>
      <c r="H169" s="55">
        <v>358</v>
      </c>
      <c r="I169" s="55" t="s">
        <v>320</v>
      </c>
      <c r="J169" s="55">
        <v>4158</v>
      </c>
      <c r="K169" s="56">
        <v>3551.6</v>
      </c>
      <c r="L169" s="56"/>
      <c r="M169" s="56"/>
      <c r="N169" s="56"/>
      <c r="O169" s="56"/>
      <c r="P169" s="56"/>
      <c r="Q169" s="56"/>
      <c r="R169" s="56"/>
      <c r="S169" s="56"/>
      <c r="T169" s="56"/>
      <c r="U169" s="56" t="s">
        <v>321</v>
      </c>
      <c r="V169" s="31"/>
      <c r="W169" s="31"/>
      <c r="X169" s="31"/>
      <c r="Y169" s="31"/>
      <c r="Z169" s="31"/>
    </row>
    <row r="170" spans="1:26" ht="12.75">
      <c r="A170" s="98" t="s">
        <v>322</v>
      </c>
      <c r="B170" s="99"/>
      <c r="C170" s="99"/>
      <c r="D170" s="99"/>
      <c r="E170" s="99"/>
      <c r="F170" s="99"/>
      <c r="G170" s="55"/>
      <c r="H170" s="55"/>
      <c r="I170" s="55"/>
      <c r="J170" s="55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31"/>
      <c r="W170" s="31"/>
      <c r="X170" s="31"/>
      <c r="Y170" s="31"/>
      <c r="Z170" s="31"/>
    </row>
    <row r="171" spans="1:26" ht="12.75">
      <c r="A171" s="98" t="s">
        <v>323</v>
      </c>
      <c r="B171" s="99"/>
      <c r="C171" s="99"/>
      <c r="D171" s="99"/>
      <c r="E171" s="99"/>
      <c r="F171" s="99"/>
      <c r="G171" s="55">
        <v>2192</v>
      </c>
      <c r="H171" s="55"/>
      <c r="I171" s="55"/>
      <c r="J171" s="55">
        <v>21748</v>
      </c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31"/>
      <c r="W171" s="31"/>
      <c r="X171" s="31"/>
      <c r="Y171" s="31"/>
      <c r="Z171" s="31"/>
    </row>
    <row r="172" spans="1:26" ht="12.75">
      <c r="A172" s="98" t="s">
        <v>324</v>
      </c>
      <c r="B172" s="99"/>
      <c r="C172" s="99"/>
      <c r="D172" s="99"/>
      <c r="E172" s="99"/>
      <c r="F172" s="99"/>
      <c r="G172" s="55">
        <v>13341</v>
      </c>
      <c r="H172" s="55"/>
      <c r="I172" s="55"/>
      <c r="J172" s="55">
        <v>49200</v>
      </c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31"/>
      <c r="W172" s="31"/>
      <c r="X172" s="31"/>
      <c r="Y172" s="31"/>
      <c r="Z172" s="31"/>
    </row>
    <row r="173" spans="1:26" ht="12.75">
      <c r="A173" s="98" t="s">
        <v>325</v>
      </c>
      <c r="B173" s="99"/>
      <c r="C173" s="99"/>
      <c r="D173" s="99"/>
      <c r="E173" s="99"/>
      <c r="F173" s="99"/>
      <c r="G173" s="55">
        <v>774</v>
      </c>
      <c r="H173" s="55"/>
      <c r="I173" s="55"/>
      <c r="J173" s="55">
        <v>3636</v>
      </c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31"/>
      <c r="W173" s="31"/>
      <c r="X173" s="31"/>
      <c r="Y173" s="31"/>
      <c r="Z173" s="31"/>
    </row>
    <row r="174" spans="1:26" ht="12.75">
      <c r="A174" s="96" t="s">
        <v>326</v>
      </c>
      <c r="B174" s="97"/>
      <c r="C174" s="97"/>
      <c r="D174" s="97"/>
      <c r="E174" s="97"/>
      <c r="F174" s="97"/>
      <c r="G174" s="55">
        <v>2082</v>
      </c>
      <c r="H174" s="55"/>
      <c r="I174" s="55"/>
      <c r="J174" s="55">
        <v>17555</v>
      </c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31"/>
      <c r="W174" s="31"/>
      <c r="X174" s="31"/>
      <c r="Y174" s="31"/>
      <c r="Z174" s="31"/>
    </row>
    <row r="175" spans="1:26" ht="12.75">
      <c r="A175" s="96" t="s">
        <v>327</v>
      </c>
      <c r="B175" s="97"/>
      <c r="C175" s="97"/>
      <c r="D175" s="97"/>
      <c r="E175" s="97"/>
      <c r="F175" s="97"/>
      <c r="G175" s="55">
        <v>1425</v>
      </c>
      <c r="H175" s="55"/>
      <c r="I175" s="55"/>
      <c r="J175" s="55">
        <v>11309</v>
      </c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31"/>
      <c r="W175" s="31"/>
      <c r="X175" s="31"/>
      <c r="Y175" s="31"/>
      <c r="Z175" s="31"/>
    </row>
    <row r="176" spans="1:26" ht="12.75">
      <c r="A176" s="96" t="s">
        <v>335</v>
      </c>
      <c r="B176" s="97"/>
      <c r="C176" s="97"/>
      <c r="D176" s="97"/>
      <c r="E176" s="97"/>
      <c r="F176" s="97"/>
      <c r="G176" s="55"/>
      <c r="H176" s="55"/>
      <c r="I176" s="55"/>
      <c r="J176" s="55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31"/>
      <c r="W176" s="31"/>
      <c r="X176" s="31"/>
      <c r="Y176" s="31"/>
      <c r="Z176" s="31"/>
    </row>
    <row r="177" spans="1:26" ht="12.75">
      <c r="A177" s="98" t="s">
        <v>329</v>
      </c>
      <c r="B177" s="99"/>
      <c r="C177" s="99"/>
      <c r="D177" s="99"/>
      <c r="E177" s="99"/>
      <c r="F177" s="99"/>
      <c r="G177" s="55">
        <v>19770</v>
      </c>
      <c r="H177" s="55"/>
      <c r="I177" s="55"/>
      <c r="J177" s="55">
        <v>103010</v>
      </c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31"/>
      <c r="W177" s="31"/>
      <c r="X177" s="31"/>
      <c r="Y177" s="31"/>
      <c r="Z177" s="31"/>
    </row>
    <row r="178" spans="1:26" ht="12.75">
      <c r="A178" s="98" t="s">
        <v>330</v>
      </c>
      <c r="B178" s="99"/>
      <c r="C178" s="99"/>
      <c r="D178" s="99"/>
      <c r="E178" s="99"/>
      <c r="F178" s="99"/>
      <c r="G178" s="55">
        <v>9505</v>
      </c>
      <c r="H178" s="55"/>
      <c r="I178" s="55"/>
      <c r="J178" s="55">
        <v>31747</v>
      </c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31"/>
      <c r="W178" s="31"/>
      <c r="X178" s="31"/>
      <c r="Y178" s="31"/>
      <c r="Z178" s="31"/>
    </row>
    <row r="179" spans="1:26" ht="12.75">
      <c r="A179" s="98" t="s">
        <v>331</v>
      </c>
      <c r="B179" s="99"/>
      <c r="C179" s="99"/>
      <c r="D179" s="99"/>
      <c r="E179" s="99"/>
      <c r="F179" s="99"/>
      <c r="G179" s="55">
        <v>29275</v>
      </c>
      <c r="H179" s="55"/>
      <c r="I179" s="55"/>
      <c r="J179" s="55">
        <v>134757</v>
      </c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31"/>
      <c r="W179" s="31"/>
      <c r="X179" s="31"/>
      <c r="Y179" s="31"/>
      <c r="Z179" s="31"/>
    </row>
    <row r="180" spans="1:26" ht="12.75">
      <c r="A180" s="96" t="s">
        <v>336</v>
      </c>
      <c r="B180" s="97"/>
      <c r="C180" s="97"/>
      <c r="D180" s="97"/>
      <c r="E180" s="97"/>
      <c r="F180" s="97"/>
      <c r="G180" s="55">
        <v>29275</v>
      </c>
      <c r="H180" s="55"/>
      <c r="I180" s="55"/>
      <c r="J180" s="55">
        <v>134757</v>
      </c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31"/>
      <c r="W180" s="31"/>
      <c r="X180" s="31"/>
      <c r="Y180" s="31"/>
      <c r="Z180" s="31"/>
    </row>
    <row r="181" spans="1:26" ht="12.75">
      <c r="A181" s="26"/>
      <c r="B181" s="27"/>
      <c r="C181" s="28"/>
      <c r="D181" s="29"/>
      <c r="E181" s="30"/>
      <c r="F181" s="29"/>
      <c r="G181" s="29"/>
      <c r="H181" s="29"/>
      <c r="I181" s="29"/>
      <c r="J181" s="29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1"/>
      <c r="W181" s="31"/>
      <c r="X181" s="31"/>
      <c r="Y181" s="31"/>
      <c r="Z181" s="31"/>
    </row>
    <row r="182" spans="1:26" ht="12.7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1"/>
      <c r="W182" s="31"/>
      <c r="X182" s="31"/>
      <c r="Y182" s="31"/>
      <c r="Z182" s="31"/>
    </row>
    <row r="183" spans="1:26" ht="12.75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31"/>
      <c r="W183" s="31"/>
      <c r="X183" s="31"/>
      <c r="Y183" s="31"/>
      <c r="Z183" s="31"/>
    </row>
    <row r="184" spans="1:26" ht="12.75">
      <c r="A184" s="33" t="s">
        <v>17</v>
      </c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>
      <c r="A186" s="33" t="s">
        <v>18</v>
      </c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>
      <c r="A187" s="23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6"/>
      <c r="W187" s="6"/>
      <c r="X187" s="6"/>
      <c r="Y187" s="6"/>
      <c r="Z187" s="6"/>
    </row>
    <row r="188" spans="22:26" ht="12.75">
      <c r="V188" s="34"/>
      <c r="W188" s="34"/>
      <c r="X188" s="34"/>
      <c r="Y188" s="34"/>
      <c r="Z188" s="34"/>
    </row>
  </sheetData>
  <sheetProtection/>
  <mergeCells count="55">
    <mergeCell ref="J18:K18"/>
    <mergeCell ref="J19:K19"/>
    <mergeCell ref="A11:U11"/>
    <mergeCell ref="A12:U12"/>
    <mergeCell ref="A13:U13"/>
    <mergeCell ref="A14:U14"/>
    <mergeCell ref="J16:U16"/>
    <mergeCell ref="G17:H17"/>
    <mergeCell ref="A26:A28"/>
    <mergeCell ref="B26:B28"/>
    <mergeCell ref="C26:C28"/>
    <mergeCell ref="D26:F26"/>
    <mergeCell ref="D27:D28"/>
    <mergeCell ref="J26:U26"/>
    <mergeCell ref="G27:G28"/>
    <mergeCell ref="G21:H21"/>
    <mergeCell ref="J21:K21"/>
    <mergeCell ref="J27:J28"/>
    <mergeCell ref="G26:I26"/>
    <mergeCell ref="G16:I16"/>
    <mergeCell ref="G20:H20"/>
    <mergeCell ref="J17:K17"/>
    <mergeCell ref="J20:K20"/>
    <mergeCell ref="G18:H18"/>
    <mergeCell ref="G19:H19"/>
    <mergeCell ref="A151:F151"/>
    <mergeCell ref="A152:F152"/>
    <mergeCell ref="A153:F153"/>
    <mergeCell ref="A154:F154"/>
    <mergeCell ref="A155:F155"/>
    <mergeCell ref="A156:F156"/>
    <mergeCell ref="A157:F157"/>
    <mergeCell ref="A158:F158"/>
    <mergeCell ref="A159:F159"/>
    <mergeCell ref="A160:F160"/>
    <mergeCell ref="A161:F161"/>
    <mergeCell ref="A162:F162"/>
    <mergeCell ref="A163:F163"/>
    <mergeCell ref="A164:F164"/>
    <mergeCell ref="A165:F165"/>
    <mergeCell ref="A166:F166"/>
    <mergeCell ref="A167:F167"/>
    <mergeCell ref="A168:F168"/>
    <mergeCell ref="A169:F169"/>
    <mergeCell ref="A170:F170"/>
    <mergeCell ref="A171:F171"/>
    <mergeCell ref="A172:F172"/>
    <mergeCell ref="A173:F173"/>
    <mergeCell ref="A174:F174"/>
    <mergeCell ref="A175:F175"/>
    <mergeCell ref="A176:F176"/>
    <mergeCell ref="A177:F177"/>
    <mergeCell ref="A178:F178"/>
    <mergeCell ref="A179:F179"/>
    <mergeCell ref="A180:F180"/>
  </mergeCells>
  <printOptions horizontalCentered="1"/>
  <pageMargins left="0.3937007874015748" right="0.3937007874015748" top="0.3937007874015748" bottom="0.3937007874015748" header="0.2362204724409449" footer="0.2362204724409449"/>
  <pageSetup fitToHeight="30000" fitToWidth="1" horizontalDpi="600" verticalDpi="600" orientation="landscape" paperSize="9" scale="88" r:id="rId3"/>
  <headerFooter alignWithMargins="0">
    <oddHeader>&amp;LГРАНД-Смета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W15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6.00390625" style="1" customWidth="1"/>
    <col min="2" max="2" width="16.00390625" style="1" customWidth="1"/>
    <col min="3" max="3" width="33.625" style="1" customWidth="1"/>
    <col min="4" max="6" width="11.625" style="1" customWidth="1"/>
    <col min="7" max="7" width="12.75390625" style="1" customWidth="1"/>
    <col min="8" max="10" width="11.625" style="1" customWidth="1"/>
    <col min="11" max="11" width="12.75390625" style="1" customWidth="1"/>
    <col min="12" max="12" width="12.75390625" style="1" hidden="1" customWidth="1"/>
    <col min="13" max="13" width="11.25390625" style="1" customWidth="1"/>
    <col min="14" max="14" width="15.25390625" style="1" customWidth="1"/>
    <col min="15" max="16" width="0" style="1" hidden="1" customWidth="1"/>
    <col min="17" max="16384" width="9.125" style="1" customWidth="1"/>
  </cols>
  <sheetData>
    <row r="1" ht="12.75"/>
    <row r="2" spans="1:12" s="7" customFormat="1" ht="12.75">
      <c r="A2" s="8" t="s">
        <v>815</v>
      </c>
      <c r="B2" s="6"/>
      <c r="C2" s="6"/>
      <c r="D2" s="6"/>
      <c r="L2" s="35"/>
    </row>
    <row r="3" spans="1:12" s="7" customFormat="1" ht="12.75">
      <c r="A3" s="5"/>
      <c r="B3" s="6"/>
      <c r="C3" s="6"/>
      <c r="D3" s="6"/>
      <c r="L3" s="35"/>
    </row>
    <row r="4" spans="1:12" s="7" customFormat="1" ht="12.75">
      <c r="A4" s="8" t="s">
        <v>816</v>
      </c>
      <c r="B4" s="6"/>
      <c r="C4" s="6"/>
      <c r="D4" s="6"/>
      <c r="L4" s="35"/>
    </row>
    <row r="5" spans="1:23" s="7" customFormat="1" ht="15">
      <c r="A5" s="112" t="s">
        <v>821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9"/>
      <c r="P5" s="9"/>
      <c r="Q5" s="9"/>
      <c r="R5" s="9"/>
      <c r="S5" s="9"/>
      <c r="T5" s="9"/>
      <c r="U5" s="9"/>
      <c r="V5" s="9"/>
      <c r="W5" s="9"/>
    </row>
    <row r="6" spans="1:23" s="7" customFormat="1" ht="12">
      <c r="A6" s="113" t="s">
        <v>33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0"/>
      <c r="P6" s="10"/>
      <c r="Q6" s="10"/>
      <c r="R6" s="10"/>
      <c r="S6" s="10"/>
      <c r="T6" s="10"/>
      <c r="U6" s="10"/>
      <c r="V6" s="10"/>
      <c r="W6" s="10"/>
    </row>
    <row r="7" spans="1:23" s="7" customFormat="1" ht="12">
      <c r="A7" s="113" t="s">
        <v>817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0"/>
      <c r="P7" s="10"/>
      <c r="Q7" s="10"/>
      <c r="R7" s="10"/>
      <c r="S7" s="10"/>
      <c r="T7" s="10"/>
      <c r="U7" s="10"/>
      <c r="V7" s="10"/>
      <c r="W7" s="10"/>
    </row>
    <row r="8" spans="1:23" s="7" customFormat="1" ht="12">
      <c r="A8" s="114" t="s">
        <v>818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8"/>
      <c r="P8" s="8"/>
      <c r="Q8" s="8"/>
      <c r="R8" s="8"/>
      <c r="S8" s="8"/>
      <c r="T8" s="8"/>
      <c r="U8" s="8"/>
      <c r="V8" s="8"/>
      <c r="W8" s="8"/>
    </row>
    <row r="9" s="7" customFormat="1" ht="12.75">
      <c r="L9" s="35"/>
    </row>
    <row r="10" spans="7:23" s="7" customFormat="1" ht="12.75" customHeight="1">
      <c r="G10" s="120" t="s">
        <v>19</v>
      </c>
      <c r="H10" s="121"/>
      <c r="I10" s="121"/>
      <c r="J10" s="120" t="s">
        <v>20</v>
      </c>
      <c r="K10" s="121"/>
      <c r="L10" s="121"/>
      <c r="M10" s="122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4:23" s="7" customFormat="1" ht="12.75">
      <c r="D11" s="5" t="s">
        <v>2</v>
      </c>
      <c r="G11" s="102">
        <f>29275/1000</f>
        <v>29.275</v>
      </c>
      <c r="H11" s="103"/>
      <c r="I11" s="37" t="s">
        <v>3</v>
      </c>
      <c r="J11" s="104">
        <f>134757/1000</f>
        <v>134.757</v>
      </c>
      <c r="K11" s="105"/>
      <c r="L11" s="38"/>
      <c r="M11" s="11" t="s">
        <v>3</v>
      </c>
      <c r="N11" s="39"/>
      <c r="O11" s="39"/>
      <c r="P11" s="39"/>
      <c r="Q11" s="39"/>
      <c r="R11" s="39"/>
      <c r="S11" s="39"/>
      <c r="T11" s="39"/>
      <c r="U11" s="39"/>
      <c r="V11" s="39"/>
      <c r="W11" s="40"/>
    </row>
    <row r="12" spans="4:20" s="7" customFormat="1" ht="12.75">
      <c r="D12" s="13" t="s">
        <v>35</v>
      </c>
      <c r="F12" s="14"/>
      <c r="G12" s="102">
        <f>9505/1000</f>
        <v>9.505</v>
      </c>
      <c r="H12" s="103"/>
      <c r="I12" s="11" t="s">
        <v>3</v>
      </c>
      <c r="J12" s="104">
        <f>31747/1000</f>
        <v>31.747</v>
      </c>
      <c r="K12" s="105"/>
      <c r="L12" s="38"/>
      <c r="M12" s="11" t="s">
        <v>3</v>
      </c>
      <c r="N12" s="39"/>
      <c r="O12" s="39"/>
      <c r="P12" s="39"/>
      <c r="Q12" s="39"/>
      <c r="R12" s="39"/>
      <c r="S12" s="39"/>
      <c r="T12" s="39"/>
    </row>
    <row r="13" spans="4:20" s="7" customFormat="1" ht="12.75">
      <c r="D13" s="13" t="s">
        <v>36</v>
      </c>
      <c r="F13" s="14"/>
      <c r="G13" s="102">
        <f>19770/1000</f>
        <v>19.77</v>
      </c>
      <c r="H13" s="103"/>
      <c r="I13" s="11" t="s">
        <v>3</v>
      </c>
      <c r="J13" s="104">
        <f>103010/1000</f>
        <v>103.01</v>
      </c>
      <c r="K13" s="105"/>
      <c r="L13" s="38"/>
      <c r="M13" s="11" t="s">
        <v>3</v>
      </c>
      <c r="N13" s="39"/>
      <c r="O13" s="39"/>
      <c r="P13" s="39"/>
      <c r="Q13" s="39"/>
      <c r="R13" s="39"/>
      <c r="S13" s="39"/>
      <c r="T13" s="39"/>
    </row>
    <row r="14" spans="4:23" s="7" customFormat="1" ht="12.75">
      <c r="D14" s="5" t="s">
        <v>4</v>
      </c>
      <c r="G14" s="102">
        <f>(O14+O15)/1000</f>
        <v>0.2208</v>
      </c>
      <c r="H14" s="103"/>
      <c r="I14" s="37" t="s">
        <v>5</v>
      </c>
      <c r="J14" s="104">
        <f>(P14+P15)/1000</f>
        <v>0.2208</v>
      </c>
      <c r="K14" s="105"/>
      <c r="L14" s="15">
        <v>2148</v>
      </c>
      <c r="M14" s="11" t="s">
        <v>5</v>
      </c>
      <c r="N14" s="39"/>
      <c r="O14" s="15">
        <v>178.82</v>
      </c>
      <c r="P14" s="16">
        <v>178.82</v>
      </c>
      <c r="Q14" s="39"/>
      <c r="R14" s="39"/>
      <c r="S14" s="39"/>
      <c r="T14" s="39"/>
      <c r="U14" s="39"/>
      <c r="V14" s="39"/>
      <c r="W14" s="40"/>
    </row>
    <row r="15" spans="4:23" s="7" customFormat="1" ht="12.75">
      <c r="D15" s="5" t="s">
        <v>6</v>
      </c>
      <c r="G15" s="102">
        <f>2192/1000</f>
        <v>2.192</v>
      </c>
      <c r="H15" s="103"/>
      <c r="I15" s="37" t="s">
        <v>3</v>
      </c>
      <c r="J15" s="104">
        <f>21748/1000</f>
        <v>21.748</v>
      </c>
      <c r="K15" s="105"/>
      <c r="L15" s="16">
        <v>21310</v>
      </c>
      <c r="M15" s="11" t="s">
        <v>3</v>
      </c>
      <c r="N15" s="39"/>
      <c r="O15" s="15">
        <v>41.98</v>
      </c>
      <c r="P15" s="16">
        <v>41.98</v>
      </c>
      <c r="Q15" s="39"/>
      <c r="R15" s="39"/>
      <c r="S15" s="39"/>
      <c r="T15" s="39"/>
      <c r="U15" s="39"/>
      <c r="V15" s="39"/>
      <c r="W15" s="40"/>
    </row>
    <row r="16" spans="6:23" s="7" customFormat="1" ht="12.75">
      <c r="F16" s="6"/>
      <c r="G16" s="17"/>
      <c r="H16" s="17"/>
      <c r="I16" s="18"/>
      <c r="J16" s="19"/>
      <c r="K16" s="41"/>
      <c r="L16" s="15">
        <v>44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2"/>
    </row>
    <row r="17" spans="2:23" s="7" customFormat="1" ht="12.75">
      <c r="B17" s="6"/>
      <c r="C17" s="6"/>
      <c r="D17" s="6"/>
      <c r="F17" s="14"/>
      <c r="G17" s="20"/>
      <c r="H17" s="20"/>
      <c r="I17" s="21"/>
      <c r="J17" s="22"/>
      <c r="K17" s="22"/>
      <c r="L17" s="16">
        <v>438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1"/>
    </row>
    <row r="18" s="7" customFormat="1" ht="12">
      <c r="A18" s="5" t="s">
        <v>820</v>
      </c>
    </row>
    <row r="19" spans="1:12" s="7" customFormat="1" ht="13.5" thickBot="1">
      <c r="A19" s="23"/>
      <c r="L19" s="35"/>
    </row>
    <row r="20" spans="1:14" s="25" customFormat="1" ht="23.25" customHeight="1" thickBot="1">
      <c r="A20" s="123" t="s">
        <v>7</v>
      </c>
      <c r="B20" s="123" t="s">
        <v>0</v>
      </c>
      <c r="C20" s="123" t="s">
        <v>21</v>
      </c>
      <c r="D20" s="43" t="s">
        <v>22</v>
      </c>
      <c r="E20" s="123" t="s">
        <v>23</v>
      </c>
      <c r="F20" s="127" t="s">
        <v>24</v>
      </c>
      <c r="G20" s="128"/>
      <c r="H20" s="127" t="s">
        <v>25</v>
      </c>
      <c r="I20" s="131"/>
      <c r="J20" s="131"/>
      <c r="K20" s="128"/>
      <c r="L20" s="44"/>
      <c r="M20" s="123" t="s">
        <v>26</v>
      </c>
      <c r="N20" s="123" t="s">
        <v>27</v>
      </c>
    </row>
    <row r="21" spans="1:14" s="25" customFormat="1" ht="19.5" customHeight="1" thickBot="1">
      <c r="A21" s="124"/>
      <c r="B21" s="124"/>
      <c r="C21" s="124"/>
      <c r="D21" s="123" t="s">
        <v>32</v>
      </c>
      <c r="E21" s="124"/>
      <c r="F21" s="129"/>
      <c r="G21" s="130"/>
      <c r="H21" s="125" t="s">
        <v>28</v>
      </c>
      <c r="I21" s="126"/>
      <c r="J21" s="125" t="s">
        <v>29</v>
      </c>
      <c r="K21" s="126"/>
      <c r="L21" s="45"/>
      <c r="M21" s="124"/>
      <c r="N21" s="124"/>
    </row>
    <row r="22" spans="1:14" s="25" customFormat="1" ht="19.5" customHeight="1">
      <c r="A22" s="124"/>
      <c r="B22" s="124"/>
      <c r="C22" s="124"/>
      <c r="D22" s="124"/>
      <c r="E22" s="124"/>
      <c r="F22" s="67" t="s">
        <v>30</v>
      </c>
      <c r="G22" s="67" t="s">
        <v>31</v>
      </c>
      <c r="H22" s="67" t="s">
        <v>30</v>
      </c>
      <c r="I22" s="67" t="s">
        <v>31</v>
      </c>
      <c r="J22" s="67" t="s">
        <v>30</v>
      </c>
      <c r="K22" s="67" t="s">
        <v>31</v>
      </c>
      <c r="L22" s="45"/>
      <c r="M22" s="124"/>
      <c r="N22" s="124"/>
    </row>
    <row r="23" spans="1:14" ht="12.75">
      <c r="A23" s="68">
        <v>1</v>
      </c>
      <c r="B23" s="68">
        <v>2</v>
      </c>
      <c r="C23" s="68">
        <v>3</v>
      </c>
      <c r="D23" s="68">
        <v>4</v>
      </c>
      <c r="E23" s="68">
        <v>5</v>
      </c>
      <c r="F23" s="68">
        <v>6</v>
      </c>
      <c r="G23" s="68">
        <v>7</v>
      </c>
      <c r="H23" s="68">
        <v>8</v>
      </c>
      <c r="I23" s="68">
        <v>9</v>
      </c>
      <c r="J23" s="68">
        <v>10</v>
      </c>
      <c r="K23" s="68">
        <v>11</v>
      </c>
      <c r="L23" s="69"/>
      <c r="M23" s="68">
        <v>12</v>
      </c>
      <c r="N23" s="68">
        <v>13</v>
      </c>
    </row>
    <row r="24" spans="1:14" s="6" customFormat="1" ht="17.25" customHeight="1">
      <c r="A24" s="117" t="s">
        <v>337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</row>
    <row r="25" spans="1:14" ht="17.25" customHeight="1">
      <c r="A25" s="119" t="s">
        <v>338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</row>
    <row r="26" spans="1:14" s="6" customFormat="1" ht="12.75">
      <c r="A26" s="70">
        <v>1</v>
      </c>
      <c r="B26" s="71" t="s">
        <v>339</v>
      </c>
      <c r="C26" s="53" t="s">
        <v>340</v>
      </c>
      <c r="D26" s="72" t="s">
        <v>341</v>
      </c>
      <c r="E26" s="73">
        <v>2</v>
      </c>
      <c r="F26" s="55" t="s">
        <v>342</v>
      </c>
      <c r="G26" s="55">
        <v>20.66</v>
      </c>
      <c r="H26" s="74"/>
      <c r="I26" s="74"/>
      <c r="J26" s="55" t="s">
        <v>343</v>
      </c>
      <c r="K26" s="55">
        <v>205.44</v>
      </c>
      <c r="L26" s="75"/>
      <c r="M26" s="74">
        <f aca="true" t="shared" si="0" ref="M26:M34">IF(ISNUMBER(K26/G26),IF(NOT(K26/G26=0),K26/G26," ")," ")</f>
        <v>9.943852855759923</v>
      </c>
      <c r="N26" s="72"/>
    </row>
    <row r="27" spans="1:14" s="6" customFormat="1" ht="12.75">
      <c r="A27" s="70">
        <v>2</v>
      </c>
      <c r="B27" s="71" t="s">
        <v>344</v>
      </c>
      <c r="C27" s="53" t="s">
        <v>345</v>
      </c>
      <c r="D27" s="72" t="s">
        <v>341</v>
      </c>
      <c r="E27" s="73">
        <v>92.52</v>
      </c>
      <c r="F27" s="55" t="s">
        <v>346</v>
      </c>
      <c r="G27" s="55">
        <v>1100.07</v>
      </c>
      <c r="H27" s="74"/>
      <c r="I27" s="74"/>
      <c r="J27" s="55" t="s">
        <v>347</v>
      </c>
      <c r="K27" s="55">
        <v>10934.95</v>
      </c>
      <c r="L27" s="75"/>
      <c r="M27" s="74">
        <f t="shared" si="0"/>
        <v>9.940231076204244</v>
      </c>
      <c r="N27" s="72"/>
    </row>
    <row r="28" spans="1:14" s="6" customFormat="1" ht="12.75">
      <c r="A28" s="70">
        <v>3</v>
      </c>
      <c r="B28" s="71" t="s">
        <v>348</v>
      </c>
      <c r="C28" s="53" t="s">
        <v>349</v>
      </c>
      <c r="D28" s="72" t="s">
        <v>341</v>
      </c>
      <c r="E28" s="73">
        <v>11.18</v>
      </c>
      <c r="F28" s="55" t="s">
        <v>350</v>
      </c>
      <c r="G28" s="55">
        <v>134.49</v>
      </c>
      <c r="H28" s="74"/>
      <c r="I28" s="74"/>
      <c r="J28" s="55" t="s">
        <v>351</v>
      </c>
      <c r="K28" s="55">
        <v>1336.23</v>
      </c>
      <c r="L28" s="75"/>
      <c r="M28" s="74">
        <f t="shared" si="0"/>
        <v>9.935534240463975</v>
      </c>
      <c r="N28" s="72"/>
    </row>
    <row r="29" spans="1:14" s="6" customFormat="1" ht="12.75">
      <c r="A29" s="70">
        <v>4</v>
      </c>
      <c r="B29" s="71" t="s">
        <v>352</v>
      </c>
      <c r="C29" s="53" t="s">
        <v>353</v>
      </c>
      <c r="D29" s="72" t="s">
        <v>341</v>
      </c>
      <c r="E29" s="73">
        <v>30.78</v>
      </c>
      <c r="F29" s="55" t="s">
        <v>354</v>
      </c>
      <c r="G29" s="55">
        <v>374.29</v>
      </c>
      <c r="H29" s="74"/>
      <c r="I29" s="74"/>
      <c r="J29" s="55" t="s">
        <v>355</v>
      </c>
      <c r="K29" s="55">
        <v>3719.76</v>
      </c>
      <c r="L29" s="75"/>
      <c r="M29" s="74">
        <f t="shared" si="0"/>
        <v>9.93817628042427</v>
      </c>
      <c r="N29" s="72"/>
    </row>
    <row r="30" spans="1:14" ht="12.75">
      <c r="A30" s="70">
        <v>5</v>
      </c>
      <c r="B30" s="71" t="s">
        <v>356</v>
      </c>
      <c r="C30" s="53" t="s">
        <v>357</v>
      </c>
      <c r="D30" s="72" t="s">
        <v>341</v>
      </c>
      <c r="E30" s="73">
        <v>12.54</v>
      </c>
      <c r="F30" s="55" t="s">
        <v>358</v>
      </c>
      <c r="G30" s="55">
        <v>157.25</v>
      </c>
      <c r="H30" s="74"/>
      <c r="I30" s="74"/>
      <c r="J30" s="55" t="s">
        <v>359</v>
      </c>
      <c r="K30" s="55">
        <v>1562.36</v>
      </c>
      <c r="L30" s="75"/>
      <c r="M30" s="74">
        <f t="shared" si="0"/>
        <v>9.935516693163752</v>
      </c>
      <c r="N30" s="72"/>
    </row>
    <row r="31" spans="1:14" ht="12.75">
      <c r="A31" s="70">
        <v>6</v>
      </c>
      <c r="B31" s="71" t="s">
        <v>356</v>
      </c>
      <c r="C31" s="53" t="s">
        <v>360</v>
      </c>
      <c r="D31" s="72" t="s">
        <v>341</v>
      </c>
      <c r="E31" s="73">
        <v>10.08</v>
      </c>
      <c r="F31" s="55" t="s">
        <v>358</v>
      </c>
      <c r="G31" s="55">
        <v>126.4</v>
      </c>
      <c r="H31" s="74"/>
      <c r="I31" s="74"/>
      <c r="J31" s="55" t="s">
        <v>359</v>
      </c>
      <c r="K31" s="55">
        <v>1255.87</v>
      </c>
      <c r="L31" s="75"/>
      <c r="M31" s="74">
        <f t="shared" si="0"/>
        <v>9.935680379746834</v>
      </c>
      <c r="N31" s="72"/>
    </row>
    <row r="32" spans="1:14" ht="12.75">
      <c r="A32" s="70">
        <v>7</v>
      </c>
      <c r="B32" s="71" t="s">
        <v>356</v>
      </c>
      <c r="C32" s="53" t="s">
        <v>361</v>
      </c>
      <c r="D32" s="72" t="s">
        <v>341</v>
      </c>
      <c r="E32" s="73">
        <v>2.46</v>
      </c>
      <c r="F32" s="55" t="s">
        <v>358</v>
      </c>
      <c r="G32" s="55">
        <v>30.85</v>
      </c>
      <c r="H32" s="74"/>
      <c r="I32" s="74"/>
      <c r="J32" s="55" t="s">
        <v>359</v>
      </c>
      <c r="K32" s="55">
        <v>306.49</v>
      </c>
      <c r="L32" s="75"/>
      <c r="M32" s="74">
        <f t="shared" si="0"/>
        <v>9.93484602917342</v>
      </c>
      <c r="N32" s="72"/>
    </row>
    <row r="33" spans="1:14" ht="12.75">
      <c r="A33" s="70">
        <v>8</v>
      </c>
      <c r="B33" s="71">
        <v>2</v>
      </c>
      <c r="C33" s="53" t="s">
        <v>362</v>
      </c>
      <c r="D33" s="72" t="s">
        <v>341</v>
      </c>
      <c r="E33" s="73">
        <v>34.98</v>
      </c>
      <c r="F33" s="55" t="s">
        <v>363</v>
      </c>
      <c r="G33" s="55"/>
      <c r="H33" s="74"/>
      <c r="I33" s="74"/>
      <c r="J33" s="55" t="s">
        <v>363</v>
      </c>
      <c r="K33" s="55"/>
      <c r="L33" s="75"/>
      <c r="M33" s="74" t="str">
        <f t="shared" si="0"/>
        <v> </v>
      </c>
      <c r="N33" s="72"/>
    </row>
    <row r="34" spans="1:14" ht="12.75">
      <c r="A34" s="76"/>
      <c r="B34" s="77" t="s">
        <v>53</v>
      </c>
      <c r="C34" s="78" t="s">
        <v>364</v>
      </c>
      <c r="D34" s="79" t="s">
        <v>365</v>
      </c>
      <c r="E34" s="80"/>
      <c r="F34" s="81" t="s">
        <v>366</v>
      </c>
      <c r="G34" s="81">
        <v>2148</v>
      </c>
      <c r="H34" s="82"/>
      <c r="I34" s="82"/>
      <c r="J34" s="81" t="s">
        <v>366</v>
      </c>
      <c r="K34" s="81">
        <v>21310</v>
      </c>
      <c r="L34" s="83"/>
      <c r="M34" s="82">
        <f t="shared" si="0"/>
        <v>9.920856610800746</v>
      </c>
      <c r="N34" s="79"/>
    </row>
    <row r="35" spans="1:14" ht="17.25" customHeight="1">
      <c r="A35" s="119" t="s">
        <v>367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</row>
    <row r="36" spans="1:14" ht="36">
      <c r="A36" s="70">
        <v>10</v>
      </c>
      <c r="B36" s="71">
        <v>21102</v>
      </c>
      <c r="C36" s="53" t="s">
        <v>368</v>
      </c>
      <c r="D36" s="72" t="s">
        <v>369</v>
      </c>
      <c r="E36" s="73">
        <v>2.14</v>
      </c>
      <c r="F36" s="55" t="s">
        <v>370</v>
      </c>
      <c r="G36" s="55">
        <v>286.9</v>
      </c>
      <c r="H36" s="74"/>
      <c r="I36" s="74"/>
      <c r="J36" s="55" t="s">
        <v>371</v>
      </c>
      <c r="K36" s="55">
        <v>1296.84</v>
      </c>
      <c r="L36" s="75"/>
      <c r="M36" s="74">
        <f aca="true" t="shared" si="1" ref="M36:M44">IF(ISNUMBER(K36/G36),IF(NOT(K36/G36=0),K36/G36," ")," ")</f>
        <v>4.520181247821541</v>
      </c>
      <c r="N36" s="72" t="s">
        <v>372</v>
      </c>
    </row>
    <row r="37" spans="1:14" ht="24">
      <c r="A37" s="70">
        <v>11</v>
      </c>
      <c r="B37" s="71">
        <v>40502</v>
      </c>
      <c r="C37" s="53" t="s">
        <v>373</v>
      </c>
      <c r="D37" s="72" t="s">
        <v>369</v>
      </c>
      <c r="E37" s="73">
        <v>10.91</v>
      </c>
      <c r="F37" s="55" t="s">
        <v>374</v>
      </c>
      <c r="G37" s="55">
        <v>85.54</v>
      </c>
      <c r="H37" s="74"/>
      <c r="I37" s="74"/>
      <c r="J37" s="55" t="s">
        <v>375</v>
      </c>
      <c r="K37" s="55">
        <v>458.22</v>
      </c>
      <c r="L37" s="75"/>
      <c r="M37" s="74">
        <f t="shared" si="1"/>
        <v>5.356792144026186</v>
      </c>
      <c r="N37" s="72" t="s">
        <v>372</v>
      </c>
    </row>
    <row r="38" spans="1:14" ht="24">
      <c r="A38" s="70">
        <v>12</v>
      </c>
      <c r="B38" s="71">
        <v>330206</v>
      </c>
      <c r="C38" s="53" t="s">
        <v>376</v>
      </c>
      <c r="D38" s="72" t="s">
        <v>369</v>
      </c>
      <c r="E38" s="73">
        <v>0.98</v>
      </c>
      <c r="F38" s="55" t="s">
        <v>377</v>
      </c>
      <c r="G38" s="55">
        <v>2.28</v>
      </c>
      <c r="H38" s="74"/>
      <c r="I38" s="74"/>
      <c r="J38" s="55" t="s">
        <v>378</v>
      </c>
      <c r="K38" s="55">
        <v>9.8</v>
      </c>
      <c r="L38" s="75"/>
      <c r="M38" s="74">
        <f t="shared" si="1"/>
        <v>4.298245614035088</v>
      </c>
      <c r="N38" s="72" t="s">
        <v>372</v>
      </c>
    </row>
    <row r="39" spans="1:14" ht="24">
      <c r="A39" s="70">
        <v>13</v>
      </c>
      <c r="B39" s="71">
        <v>331002</v>
      </c>
      <c r="C39" s="53" t="s">
        <v>379</v>
      </c>
      <c r="D39" s="72" t="s">
        <v>369</v>
      </c>
      <c r="E39" s="73">
        <v>0.03</v>
      </c>
      <c r="F39" s="55" t="s">
        <v>380</v>
      </c>
      <c r="G39" s="55">
        <v>0.11</v>
      </c>
      <c r="H39" s="74"/>
      <c r="I39" s="74"/>
      <c r="J39" s="55" t="s">
        <v>381</v>
      </c>
      <c r="K39" s="55">
        <v>0.21</v>
      </c>
      <c r="L39" s="75"/>
      <c r="M39" s="74">
        <f t="shared" si="1"/>
        <v>1.909090909090909</v>
      </c>
      <c r="N39" s="72" t="s">
        <v>372</v>
      </c>
    </row>
    <row r="40" spans="1:14" ht="24">
      <c r="A40" s="70">
        <v>14</v>
      </c>
      <c r="B40" s="71">
        <v>331451</v>
      </c>
      <c r="C40" s="53" t="s">
        <v>382</v>
      </c>
      <c r="D40" s="72" t="s">
        <v>369</v>
      </c>
      <c r="E40" s="73">
        <v>9.13</v>
      </c>
      <c r="F40" s="55" t="s">
        <v>383</v>
      </c>
      <c r="G40" s="55">
        <v>19.63</v>
      </c>
      <c r="H40" s="74"/>
      <c r="I40" s="74"/>
      <c r="J40" s="55" t="s">
        <v>384</v>
      </c>
      <c r="K40" s="55">
        <v>45.65</v>
      </c>
      <c r="L40" s="75"/>
      <c r="M40" s="74">
        <f t="shared" si="1"/>
        <v>2.325522159959246</v>
      </c>
      <c r="N40" s="72" t="s">
        <v>372</v>
      </c>
    </row>
    <row r="41" spans="1:14" ht="24">
      <c r="A41" s="70">
        <v>15</v>
      </c>
      <c r="B41" s="71">
        <v>350451</v>
      </c>
      <c r="C41" s="53" t="s">
        <v>385</v>
      </c>
      <c r="D41" s="72" t="s">
        <v>369</v>
      </c>
      <c r="E41" s="73">
        <v>0.69</v>
      </c>
      <c r="F41" s="55" t="s">
        <v>386</v>
      </c>
      <c r="G41" s="55">
        <v>0.75</v>
      </c>
      <c r="H41" s="74"/>
      <c r="I41" s="74"/>
      <c r="J41" s="55" t="s">
        <v>387</v>
      </c>
      <c r="K41" s="55">
        <v>2.07</v>
      </c>
      <c r="L41" s="75"/>
      <c r="M41" s="74">
        <f t="shared" si="1"/>
        <v>2.76</v>
      </c>
      <c r="N41" s="72" t="s">
        <v>372</v>
      </c>
    </row>
    <row r="42" spans="1:14" ht="24">
      <c r="A42" s="70">
        <v>16</v>
      </c>
      <c r="B42" s="71">
        <v>351201</v>
      </c>
      <c r="C42" s="53" t="s">
        <v>388</v>
      </c>
      <c r="D42" s="72" t="s">
        <v>369</v>
      </c>
      <c r="E42" s="73">
        <v>0.16</v>
      </c>
      <c r="F42" s="55" t="s">
        <v>389</v>
      </c>
      <c r="G42" s="55">
        <v>2.69</v>
      </c>
      <c r="H42" s="74"/>
      <c r="I42" s="74"/>
      <c r="J42" s="55" t="s">
        <v>390</v>
      </c>
      <c r="K42" s="55">
        <v>20.96</v>
      </c>
      <c r="L42" s="75"/>
      <c r="M42" s="74">
        <f t="shared" si="1"/>
        <v>7.79182156133829</v>
      </c>
      <c r="N42" s="72" t="s">
        <v>372</v>
      </c>
    </row>
    <row r="43" spans="1:14" ht="24">
      <c r="A43" s="70">
        <v>17</v>
      </c>
      <c r="B43" s="71">
        <v>400002</v>
      </c>
      <c r="C43" s="53" t="s">
        <v>391</v>
      </c>
      <c r="D43" s="72" t="s">
        <v>369</v>
      </c>
      <c r="E43" s="73">
        <v>2.14</v>
      </c>
      <c r="F43" s="55" t="s">
        <v>392</v>
      </c>
      <c r="G43" s="55">
        <v>246.94</v>
      </c>
      <c r="H43" s="74"/>
      <c r="I43" s="74"/>
      <c r="J43" s="55" t="s">
        <v>393</v>
      </c>
      <c r="K43" s="55">
        <v>1200.54</v>
      </c>
      <c r="L43" s="75"/>
      <c r="M43" s="74">
        <f t="shared" si="1"/>
        <v>4.861666801652223</v>
      </c>
      <c r="N43" s="72" t="s">
        <v>372</v>
      </c>
    </row>
    <row r="44" spans="1:14" ht="12.75">
      <c r="A44" s="76"/>
      <c r="B44" s="77" t="s">
        <v>53</v>
      </c>
      <c r="C44" s="78" t="s">
        <v>394</v>
      </c>
      <c r="D44" s="79" t="s">
        <v>365</v>
      </c>
      <c r="E44" s="80"/>
      <c r="F44" s="81" t="s">
        <v>366</v>
      </c>
      <c r="G44" s="81">
        <v>774</v>
      </c>
      <c r="H44" s="82"/>
      <c r="I44" s="82"/>
      <c r="J44" s="81" t="s">
        <v>366</v>
      </c>
      <c r="K44" s="81">
        <v>3636</v>
      </c>
      <c r="L44" s="83"/>
      <c r="M44" s="82">
        <f t="shared" si="1"/>
        <v>4.6976744186046515</v>
      </c>
      <c r="N44" s="79"/>
    </row>
    <row r="45" spans="1:14" ht="17.25" customHeight="1">
      <c r="A45" s="119" t="s">
        <v>395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</row>
    <row r="46" spans="1:14" ht="24">
      <c r="A46" s="70">
        <v>19</v>
      </c>
      <c r="B46" s="71" t="s">
        <v>396</v>
      </c>
      <c r="C46" s="53" t="s">
        <v>397</v>
      </c>
      <c r="D46" s="72" t="s">
        <v>398</v>
      </c>
      <c r="E46" s="73">
        <v>0.0003</v>
      </c>
      <c r="F46" s="55" t="s">
        <v>399</v>
      </c>
      <c r="G46" s="55">
        <v>5.75</v>
      </c>
      <c r="H46" s="74">
        <v>49952.21</v>
      </c>
      <c r="I46" s="74">
        <v>14.99</v>
      </c>
      <c r="J46" s="55" t="s">
        <v>400</v>
      </c>
      <c r="K46" s="55">
        <v>15.39</v>
      </c>
      <c r="L46" s="75"/>
      <c r="M46" s="74">
        <f aca="true" t="shared" si="2" ref="M46:M77">IF(ISNUMBER(K46/G46),IF(NOT(K46/G46=0),K46/G46," ")," ")</f>
        <v>2.676521739130435</v>
      </c>
      <c r="N46" s="72" t="s">
        <v>401</v>
      </c>
    </row>
    <row r="47" spans="1:14" ht="36">
      <c r="A47" s="70">
        <v>20</v>
      </c>
      <c r="B47" s="71" t="s">
        <v>402</v>
      </c>
      <c r="C47" s="53" t="s">
        <v>403</v>
      </c>
      <c r="D47" s="72" t="s">
        <v>398</v>
      </c>
      <c r="E47" s="73">
        <v>0.0031</v>
      </c>
      <c r="F47" s="55" t="s">
        <v>404</v>
      </c>
      <c r="G47" s="55">
        <v>37.2</v>
      </c>
      <c r="H47" s="74">
        <v>27500</v>
      </c>
      <c r="I47" s="74">
        <v>85.25</v>
      </c>
      <c r="J47" s="55" t="s">
        <v>405</v>
      </c>
      <c r="K47" s="55">
        <v>87.88</v>
      </c>
      <c r="L47" s="75"/>
      <c r="M47" s="74">
        <f t="shared" si="2"/>
        <v>2.362365591397849</v>
      </c>
      <c r="N47" s="72" t="s">
        <v>406</v>
      </c>
    </row>
    <row r="48" spans="1:14" ht="48">
      <c r="A48" s="70">
        <v>21</v>
      </c>
      <c r="B48" s="71" t="s">
        <v>407</v>
      </c>
      <c r="C48" s="53" t="s">
        <v>408</v>
      </c>
      <c r="D48" s="72" t="s">
        <v>409</v>
      </c>
      <c r="E48" s="73">
        <v>0.109</v>
      </c>
      <c r="F48" s="55" t="s">
        <v>410</v>
      </c>
      <c r="G48" s="55">
        <v>2.15</v>
      </c>
      <c r="H48" s="74">
        <v>109.5</v>
      </c>
      <c r="I48" s="74">
        <v>11.93</v>
      </c>
      <c r="J48" s="55" t="s">
        <v>411</v>
      </c>
      <c r="K48" s="55">
        <v>12.24</v>
      </c>
      <c r="L48" s="75"/>
      <c r="M48" s="74">
        <f t="shared" si="2"/>
        <v>5.693023255813954</v>
      </c>
      <c r="N48" s="72" t="s">
        <v>412</v>
      </c>
    </row>
    <row r="49" spans="1:14" ht="48">
      <c r="A49" s="70">
        <v>22</v>
      </c>
      <c r="B49" s="71" t="s">
        <v>413</v>
      </c>
      <c r="C49" s="53" t="s">
        <v>414</v>
      </c>
      <c r="D49" s="72" t="s">
        <v>415</v>
      </c>
      <c r="E49" s="73">
        <v>12.497</v>
      </c>
      <c r="F49" s="55" t="s">
        <v>416</v>
      </c>
      <c r="G49" s="55">
        <v>50.24</v>
      </c>
      <c r="H49" s="74">
        <v>13.73</v>
      </c>
      <c r="I49" s="74">
        <v>171.59</v>
      </c>
      <c r="J49" s="55" t="s">
        <v>417</v>
      </c>
      <c r="K49" s="55">
        <v>175.47</v>
      </c>
      <c r="L49" s="75"/>
      <c r="M49" s="74">
        <f t="shared" si="2"/>
        <v>3.492635350318471</v>
      </c>
      <c r="N49" s="72" t="s">
        <v>418</v>
      </c>
    </row>
    <row r="50" spans="1:14" ht="24">
      <c r="A50" s="70">
        <v>23</v>
      </c>
      <c r="B50" s="71" t="s">
        <v>419</v>
      </c>
      <c r="C50" s="53" t="s">
        <v>420</v>
      </c>
      <c r="D50" s="72" t="s">
        <v>398</v>
      </c>
      <c r="E50" s="73">
        <v>0.0001</v>
      </c>
      <c r="F50" s="55" t="s">
        <v>421</v>
      </c>
      <c r="G50" s="55">
        <v>0.66</v>
      </c>
      <c r="H50" s="74">
        <v>31728.81</v>
      </c>
      <c r="I50" s="74">
        <v>3.17</v>
      </c>
      <c r="J50" s="55" t="s">
        <v>422</v>
      </c>
      <c r="K50" s="55">
        <v>3.27</v>
      </c>
      <c r="L50" s="75"/>
      <c r="M50" s="74">
        <f t="shared" si="2"/>
        <v>4.954545454545454</v>
      </c>
      <c r="N50" s="72" t="s">
        <v>423</v>
      </c>
    </row>
    <row r="51" spans="1:14" ht="12.75">
      <c r="A51" s="70">
        <v>24</v>
      </c>
      <c r="B51" s="71" t="s">
        <v>424</v>
      </c>
      <c r="C51" s="53" t="s">
        <v>425</v>
      </c>
      <c r="D51" s="72" t="s">
        <v>398</v>
      </c>
      <c r="E51" s="73">
        <v>0.0012</v>
      </c>
      <c r="F51" s="55" t="s">
        <v>426</v>
      </c>
      <c r="G51" s="55">
        <v>5.54</v>
      </c>
      <c r="H51" s="74">
        <v>23728.81</v>
      </c>
      <c r="I51" s="74">
        <v>28.47</v>
      </c>
      <c r="J51" s="55" t="s">
        <v>427</v>
      </c>
      <c r="K51" s="55">
        <v>29.5</v>
      </c>
      <c r="L51" s="75"/>
      <c r="M51" s="74">
        <f t="shared" si="2"/>
        <v>5.324909747292419</v>
      </c>
      <c r="N51" s="72" t="s">
        <v>428</v>
      </c>
    </row>
    <row r="52" spans="1:14" ht="12.75">
      <c r="A52" s="70">
        <v>25</v>
      </c>
      <c r="B52" s="71" t="s">
        <v>429</v>
      </c>
      <c r="C52" s="53" t="s">
        <v>430</v>
      </c>
      <c r="D52" s="72" t="s">
        <v>409</v>
      </c>
      <c r="E52" s="73">
        <v>4.1324</v>
      </c>
      <c r="F52" s="55" t="s">
        <v>431</v>
      </c>
      <c r="G52" s="55">
        <v>47.61</v>
      </c>
      <c r="H52" s="74">
        <v>47.41</v>
      </c>
      <c r="I52" s="74">
        <v>195.93</v>
      </c>
      <c r="J52" s="55" t="s">
        <v>432</v>
      </c>
      <c r="K52" s="55">
        <v>201.36</v>
      </c>
      <c r="L52" s="75"/>
      <c r="M52" s="74">
        <f t="shared" si="2"/>
        <v>4.229363579080026</v>
      </c>
      <c r="N52" s="72" t="s">
        <v>433</v>
      </c>
    </row>
    <row r="53" spans="1:14" ht="12.75">
      <c r="A53" s="70">
        <v>26</v>
      </c>
      <c r="B53" s="71" t="s">
        <v>434</v>
      </c>
      <c r="C53" s="53" t="s">
        <v>435</v>
      </c>
      <c r="D53" s="72" t="s">
        <v>409</v>
      </c>
      <c r="E53" s="73">
        <v>0.024</v>
      </c>
      <c r="F53" s="55" t="s">
        <v>436</v>
      </c>
      <c r="G53" s="55">
        <v>0.28</v>
      </c>
      <c r="H53" s="74">
        <v>75.42</v>
      </c>
      <c r="I53" s="74">
        <v>1.81</v>
      </c>
      <c r="J53" s="55" t="s">
        <v>437</v>
      </c>
      <c r="K53" s="55">
        <v>1.84</v>
      </c>
      <c r="L53" s="75"/>
      <c r="M53" s="74">
        <f t="shared" si="2"/>
        <v>6.571428571428571</v>
      </c>
      <c r="N53" s="72" t="s">
        <v>438</v>
      </c>
    </row>
    <row r="54" spans="1:14" ht="24">
      <c r="A54" s="70">
        <v>27</v>
      </c>
      <c r="B54" s="71" t="s">
        <v>439</v>
      </c>
      <c r="C54" s="53" t="s">
        <v>440</v>
      </c>
      <c r="D54" s="72" t="s">
        <v>409</v>
      </c>
      <c r="E54" s="73">
        <v>4.7166</v>
      </c>
      <c r="F54" s="55" t="s">
        <v>441</v>
      </c>
      <c r="G54" s="55">
        <v>81.6</v>
      </c>
      <c r="H54" s="74">
        <v>52.1</v>
      </c>
      <c r="I54" s="74">
        <v>245.74</v>
      </c>
      <c r="J54" s="55" t="s">
        <v>442</v>
      </c>
      <c r="K54" s="55">
        <v>252.26</v>
      </c>
      <c r="L54" s="75"/>
      <c r="M54" s="74">
        <f t="shared" si="2"/>
        <v>3.091421568627451</v>
      </c>
      <c r="N54" s="72" t="s">
        <v>357</v>
      </c>
    </row>
    <row r="55" spans="1:14" ht="36">
      <c r="A55" s="70">
        <v>28</v>
      </c>
      <c r="B55" s="71" t="s">
        <v>439</v>
      </c>
      <c r="C55" s="53" t="s">
        <v>443</v>
      </c>
      <c r="D55" s="72" t="s">
        <v>409</v>
      </c>
      <c r="E55" s="73">
        <v>4.5366</v>
      </c>
      <c r="F55" s="55" t="s">
        <v>441</v>
      </c>
      <c r="G55" s="55">
        <v>78.48</v>
      </c>
      <c r="H55" s="74">
        <v>52.1</v>
      </c>
      <c r="I55" s="74">
        <v>236.36</v>
      </c>
      <c r="J55" s="55" t="s">
        <v>442</v>
      </c>
      <c r="K55" s="55">
        <v>242.63</v>
      </c>
      <c r="L55" s="75"/>
      <c r="M55" s="74">
        <f t="shared" si="2"/>
        <v>3.0916156982670744</v>
      </c>
      <c r="N55" s="72" t="s">
        <v>444</v>
      </c>
    </row>
    <row r="56" spans="1:14" ht="24">
      <c r="A56" s="70">
        <v>29</v>
      </c>
      <c r="B56" s="71" t="s">
        <v>439</v>
      </c>
      <c r="C56" s="53" t="s">
        <v>443</v>
      </c>
      <c r="D56" s="72" t="s">
        <v>409</v>
      </c>
      <c r="E56" s="73">
        <v>0.18</v>
      </c>
      <c r="F56" s="55" t="s">
        <v>441</v>
      </c>
      <c r="G56" s="55">
        <v>3.12</v>
      </c>
      <c r="H56" s="74">
        <v>52.1</v>
      </c>
      <c r="I56" s="74">
        <v>9.38</v>
      </c>
      <c r="J56" s="55" t="s">
        <v>442</v>
      </c>
      <c r="K56" s="55">
        <v>9.63</v>
      </c>
      <c r="L56" s="75"/>
      <c r="M56" s="74">
        <f t="shared" si="2"/>
        <v>3.0865384615384617</v>
      </c>
      <c r="N56" s="72"/>
    </row>
    <row r="57" spans="1:14" ht="12.75">
      <c r="A57" s="70">
        <v>30</v>
      </c>
      <c r="B57" s="71" t="s">
        <v>445</v>
      </c>
      <c r="C57" s="53" t="s">
        <v>446</v>
      </c>
      <c r="D57" s="72" t="s">
        <v>409</v>
      </c>
      <c r="E57" s="73">
        <v>0.08</v>
      </c>
      <c r="F57" s="55" t="s">
        <v>447</v>
      </c>
      <c r="G57" s="55">
        <v>11.68</v>
      </c>
      <c r="H57" s="74">
        <v>482.04</v>
      </c>
      <c r="I57" s="74">
        <v>38.56</v>
      </c>
      <c r="J57" s="55" t="s">
        <v>448</v>
      </c>
      <c r="K57" s="55">
        <v>39.36</v>
      </c>
      <c r="L57" s="75"/>
      <c r="M57" s="74">
        <f t="shared" si="2"/>
        <v>3.3698630136986303</v>
      </c>
      <c r="N57" s="72" t="s">
        <v>449</v>
      </c>
    </row>
    <row r="58" spans="1:14" ht="36">
      <c r="A58" s="70">
        <v>31</v>
      </c>
      <c r="B58" s="71" t="s">
        <v>450</v>
      </c>
      <c r="C58" s="53" t="s">
        <v>451</v>
      </c>
      <c r="D58" s="72" t="s">
        <v>409</v>
      </c>
      <c r="E58" s="73">
        <v>1.4057</v>
      </c>
      <c r="F58" s="55" t="s">
        <v>452</v>
      </c>
      <c r="G58" s="55">
        <v>26.87</v>
      </c>
      <c r="H58" s="74">
        <v>50</v>
      </c>
      <c r="I58" s="74">
        <v>70.29</v>
      </c>
      <c r="J58" s="55" t="s">
        <v>453</v>
      </c>
      <c r="K58" s="55">
        <v>72.46</v>
      </c>
      <c r="L58" s="75"/>
      <c r="M58" s="74">
        <f t="shared" si="2"/>
        <v>2.6966877558615554</v>
      </c>
      <c r="N58" s="72" t="s">
        <v>454</v>
      </c>
    </row>
    <row r="59" spans="1:14" ht="36">
      <c r="A59" s="70">
        <v>32</v>
      </c>
      <c r="B59" s="71" t="s">
        <v>455</v>
      </c>
      <c r="C59" s="53" t="s">
        <v>456</v>
      </c>
      <c r="D59" s="72" t="s">
        <v>398</v>
      </c>
      <c r="E59" s="73"/>
      <c r="F59" s="55" t="s">
        <v>457</v>
      </c>
      <c r="G59" s="55"/>
      <c r="H59" s="74">
        <v>97039.03</v>
      </c>
      <c r="I59" s="74"/>
      <c r="J59" s="55" t="s">
        <v>458</v>
      </c>
      <c r="K59" s="55"/>
      <c r="L59" s="75"/>
      <c r="M59" s="74" t="str">
        <f t="shared" si="2"/>
        <v> </v>
      </c>
      <c r="N59" s="72" t="s">
        <v>459</v>
      </c>
    </row>
    <row r="60" spans="1:14" ht="12.75">
      <c r="A60" s="70">
        <v>33</v>
      </c>
      <c r="B60" s="71" t="s">
        <v>460</v>
      </c>
      <c r="C60" s="53" t="s">
        <v>461</v>
      </c>
      <c r="D60" s="72" t="s">
        <v>462</v>
      </c>
      <c r="E60" s="73">
        <v>0.0087</v>
      </c>
      <c r="F60" s="55" t="s">
        <v>463</v>
      </c>
      <c r="G60" s="55">
        <v>0.21</v>
      </c>
      <c r="H60" s="74">
        <v>100</v>
      </c>
      <c r="I60" s="74">
        <v>0.87</v>
      </c>
      <c r="J60" s="55" t="s">
        <v>464</v>
      </c>
      <c r="K60" s="55">
        <v>1.02</v>
      </c>
      <c r="L60" s="75"/>
      <c r="M60" s="74">
        <f t="shared" si="2"/>
        <v>4.857142857142858</v>
      </c>
      <c r="N60" s="72" t="s">
        <v>465</v>
      </c>
    </row>
    <row r="61" spans="1:14" ht="12.75">
      <c r="A61" s="70">
        <v>34</v>
      </c>
      <c r="B61" s="71" t="s">
        <v>466</v>
      </c>
      <c r="C61" s="53" t="s">
        <v>467</v>
      </c>
      <c r="D61" s="72" t="s">
        <v>409</v>
      </c>
      <c r="E61" s="73">
        <v>0.015</v>
      </c>
      <c r="F61" s="55" t="s">
        <v>468</v>
      </c>
      <c r="G61" s="55">
        <v>0.85</v>
      </c>
      <c r="H61" s="74">
        <v>187.65</v>
      </c>
      <c r="I61" s="74">
        <v>2.83</v>
      </c>
      <c r="J61" s="55" t="s">
        <v>469</v>
      </c>
      <c r="K61" s="55">
        <v>2.87</v>
      </c>
      <c r="L61" s="75"/>
      <c r="M61" s="74">
        <f t="shared" si="2"/>
        <v>3.376470588235294</v>
      </c>
      <c r="N61" s="72" t="s">
        <v>470</v>
      </c>
    </row>
    <row r="62" spans="1:14" ht="12.75">
      <c r="A62" s="70">
        <v>35</v>
      </c>
      <c r="B62" s="71" t="s">
        <v>471</v>
      </c>
      <c r="C62" s="53" t="s">
        <v>472</v>
      </c>
      <c r="D62" s="72" t="s">
        <v>473</v>
      </c>
      <c r="E62" s="73">
        <v>0.0048</v>
      </c>
      <c r="F62" s="55" t="s">
        <v>474</v>
      </c>
      <c r="G62" s="55">
        <v>1.03</v>
      </c>
      <c r="H62" s="74">
        <v>273</v>
      </c>
      <c r="I62" s="74">
        <v>1.31</v>
      </c>
      <c r="J62" s="55" t="s">
        <v>475</v>
      </c>
      <c r="K62" s="55">
        <v>1.34</v>
      </c>
      <c r="L62" s="75"/>
      <c r="M62" s="74">
        <f t="shared" si="2"/>
        <v>1.3009708737864079</v>
      </c>
      <c r="N62" s="72" t="s">
        <v>476</v>
      </c>
    </row>
    <row r="63" spans="1:14" ht="12.75">
      <c r="A63" s="70">
        <v>36</v>
      </c>
      <c r="B63" s="71" t="s">
        <v>477</v>
      </c>
      <c r="C63" s="53" t="s">
        <v>478</v>
      </c>
      <c r="D63" s="72" t="s">
        <v>409</v>
      </c>
      <c r="E63" s="73">
        <v>0.0375</v>
      </c>
      <c r="F63" s="55" t="s">
        <v>479</v>
      </c>
      <c r="G63" s="55">
        <v>4.05</v>
      </c>
      <c r="H63" s="74">
        <v>1150</v>
      </c>
      <c r="I63" s="74">
        <v>43.13</v>
      </c>
      <c r="J63" s="55" t="s">
        <v>480</v>
      </c>
      <c r="K63" s="55">
        <v>44</v>
      </c>
      <c r="L63" s="75"/>
      <c r="M63" s="74">
        <f t="shared" si="2"/>
        <v>10.864197530864198</v>
      </c>
      <c r="N63" s="72" t="s">
        <v>481</v>
      </c>
    </row>
    <row r="64" spans="1:14" ht="36">
      <c r="A64" s="70">
        <v>37</v>
      </c>
      <c r="B64" s="71" t="s">
        <v>482</v>
      </c>
      <c r="C64" s="53" t="s">
        <v>483</v>
      </c>
      <c r="D64" s="72" t="s">
        <v>409</v>
      </c>
      <c r="E64" s="73">
        <v>0.5112</v>
      </c>
      <c r="F64" s="55" t="s">
        <v>484</v>
      </c>
      <c r="G64" s="55">
        <v>46.67</v>
      </c>
      <c r="H64" s="74">
        <v>351.68</v>
      </c>
      <c r="I64" s="74">
        <v>179.78</v>
      </c>
      <c r="J64" s="55" t="s">
        <v>485</v>
      </c>
      <c r="K64" s="55">
        <v>183.6</v>
      </c>
      <c r="L64" s="75"/>
      <c r="M64" s="74">
        <f t="shared" si="2"/>
        <v>3.9340047139490033</v>
      </c>
      <c r="N64" s="72" t="s">
        <v>486</v>
      </c>
    </row>
    <row r="65" spans="1:14" ht="36">
      <c r="A65" s="70">
        <v>38</v>
      </c>
      <c r="B65" s="71" t="s">
        <v>487</v>
      </c>
      <c r="C65" s="53" t="s">
        <v>488</v>
      </c>
      <c r="D65" s="72" t="s">
        <v>415</v>
      </c>
      <c r="E65" s="73">
        <v>12.497</v>
      </c>
      <c r="F65" s="55" t="s">
        <v>489</v>
      </c>
      <c r="G65" s="55">
        <v>84.23</v>
      </c>
      <c r="H65" s="74">
        <v>21.6</v>
      </c>
      <c r="I65" s="74">
        <v>269.92</v>
      </c>
      <c r="J65" s="55" t="s">
        <v>490</v>
      </c>
      <c r="K65" s="55">
        <v>275.81</v>
      </c>
      <c r="L65" s="75"/>
      <c r="M65" s="74">
        <f t="shared" si="2"/>
        <v>3.2744865249910955</v>
      </c>
      <c r="N65" s="72" t="s">
        <v>491</v>
      </c>
    </row>
    <row r="66" spans="1:14" ht="36">
      <c r="A66" s="70">
        <v>39</v>
      </c>
      <c r="B66" s="71" t="s">
        <v>492</v>
      </c>
      <c r="C66" s="53" t="s">
        <v>493</v>
      </c>
      <c r="D66" s="72" t="s">
        <v>494</v>
      </c>
      <c r="E66" s="73">
        <v>1.307</v>
      </c>
      <c r="F66" s="55" t="s">
        <v>495</v>
      </c>
      <c r="G66" s="55">
        <v>28.55</v>
      </c>
      <c r="H66" s="74">
        <v>45.5</v>
      </c>
      <c r="I66" s="74">
        <v>59.47</v>
      </c>
      <c r="J66" s="55" t="s">
        <v>496</v>
      </c>
      <c r="K66" s="55">
        <v>60.77</v>
      </c>
      <c r="L66" s="75"/>
      <c r="M66" s="74">
        <f t="shared" si="2"/>
        <v>2.1285464098073557</v>
      </c>
      <c r="N66" s="72" t="s">
        <v>497</v>
      </c>
    </row>
    <row r="67" spans="1:14" ht="36">
      <c r="A67" s="70">
        <v>40</v>
      </c>
      <c r="B67" s="71" t="s">
        <v>498</v>
      </c>
      <c r="C67" s="53" t="s">
        <v>499</v>
      </c>
      <c r="D67" s="72" t="s">
        <v>409</v>
      </c>
      <c r="E67" s="73">
        <v>0.8</v>
      </c>
      <c r="F67" s="55" t="s">
        <v>500</v>
      </c>
      <c r="G67" s="55">
        <v>9.04</v>
      </c>
      <c r="H67" s="74">
        <v>92.42</v>
      </c>
      <c r="I67" s="74">
        <v>73.94</v>
      </c>
      <c r="J67" s="55" t="s">
        <v>501</v>
      </c>
      <c r="K67" s="55">
        <v>75.69</v>
      </c>
      <c r="L67" s="75"/>
      <c r="M67" s="74">
        <f t="shared" si="2"/>
        <v>8.37278761061947</v>
      </c>
      <c r="N67" s="72" t="s">
        <v>502</v>
      </c>
    </row>
    <row r="68" spans="1:14" ht="12.75">
      <c r="A68" s="70">
        <v>41</v>
      </c>
      <c r="B68" s="71" t="s">
        <v>503</v>
      </c>
      <c r="C68" s="53" t="s">
        <v>504</v>
      </c>
      <c r="D68" s="72" t="s">
        <v>494</v>
      </c>
      <c r="E68" s="73">
        <v>0.8125</v>
      </c>
      <c r="F68" s="55" t="s">
        <v>505</v>
      </c>
      <c r="G68" s="55">
        <v>75.48</v>
      </c>
      <c r="H68" s="74">
        <v>1200</v>
      </c>
      <c r="I68" s="74">
        <v>975</v>
      </c>
      <c r="J68" s="55" t="s">
        <v>506</v>
      </c>
      <c r="K68" s="55">
        <v>994.61</v>
      </c>
      <c r="L68" s="75"/>
      <c r="M68" s="74">
        <f t="shared" si="2"/>
        <v>13.177133015368309</v>
      </c>
      <c r="N68" s="72" t="s">
        <v>507</v>
      </c>
    </row>
    <row r="69" spans="1:14" ht="60">
      <c r="A69" s="70">
        <v>42</v>
      </c>
      <c r="B69" s="71" t="s">
        <v>508</v>
      </c>
      <c r="C69" s="53" t="s">
        <v>509</v>
      </c>
      <c r="D69" s="72" t="s">
        <v>494</v>
      </c>
      <c r="E69" s="73">
        <v>0.1919</v>
      </c>
      <c r="F69" s="55" t="s">
        <v>510</v>
      </c>
      <c r="G69" s="55">
        <v>9.69</v>
      </c>
      <c r="H69" s="74">
        <v>151.5</v>
      </c>
      <c r="I69" s="74">
        <v>29.07</v>
      </c>
      <c r="J69" s="55" t="s">
        <v>511</v>
      </c>
      <c r="K69" s="55">
        <v>29.83</v>
      </c>
      <c r="L69" s="75"/>
      <c r="M69" s="74">
        <f t="shared" si="2"/>
        <v>3.0784313725490198</v>
      </c>
      <c r="N69" s="72" t="s">
        <v>512</v>
      </c>
    </row>
    <row r="70" spans="1:14" ht="12.75">
      <c r="A70" s="70">
        <v>43</v>
      </c>
      <c r="B70" s="71" t="s">
        <v>513</v>
      </c>
      <c r="C70" s="53" t="s">
        <v>514</v>
      </c>
      <c r="D70" s="72" t="s">
        <v>494</v>
      </c>
      <c r="E70" s="73">
        <v>0.184</v>
      </c>
      <c r="F70" s="55" t="s">
        <v>515</v>
      </c>
      <c r="G70" s="55">
        <v>11.6</v>
      </c>
      <c r="H70" s="74">
        <v>174</v>
      </c>
      <c r="I70" s="74">
        <v>32.02</v>
      </c>
      <c r="J70" s="55" t="s">
        <v>516</v>
      </c>
      <c r="K70" s="55">
        <v>32.67</v>
      </c>
      <c r="L70" s="75"/>
      <c r="M70" s="74">
        <f t="shared" si="2"/>
        <v>2.816379310344828</v>
      </c>
      <c r="N70" s="72" t="s">
        <v>517</v>
      </c>
    </row>
    <row r="71" spans="1:14" ht="12.75">
      <c r="A71" s="70">
        <v>44</v>
      </c>
      <c r="B71" s="71" t="s">
        <v>518</v>
      </c>
      <c r="C71" s="53" t="s">
        <v>519</v>
      </c>
      <c r="D71" s="72" t="s">
        <v>398</v>
      </c>
      <c r="E71" s="73"/>
      <c r="F71" s="55" t="s">
        <v>520</v>
      </c>
      <c r="G71" s="55"/>
      <c r="H71" s="74">
        <v>44044.49</v>
      </c>
      <c r="I71" s="74"/>
      <c r="J71" s="55" t="s">
        <v>521</v>
      </c>
      <c r="K71" s="55"/>
      <c r="L71" s="75"/>
      <c r="M71" s="74" t="str">
        <f t="shared" si="2"/>
        <v> </v>
      </c>
      <c r="N71" s="72" t="s">
        <v>522</v>
      </c>
    </row>
    <row r="72" spans="1:14" ht="12.75">
      <c r="A72" s="70">
        <v>45</v>
      </c>
      <c r="B72" s="71" t="s">
        <v>523</v>
      </c>
      <c r="C72" s="53" t="s">
        <v>524</v>
      </c>
      <c r="D72" s="72" t="s">
        <v>409</v>
      </c>
      <c r="E72" s="73">
        <v>0.06</v>
      </c>
      <c r="F72" s="55" t="s">
        <v>525</v>
      </c>
      <c r="G72" s="55">
        <v>1.89</v>
      </c>
      <c r="H72" s="74">
        <v>148.31</v>
      </c>
      <c r="I72" s="74">
        <v>8.9</v>
      </c>
      <c r="J72" s="55" t="s">
        <v>526</v>
      </c>
      <c r="K72" s="55">
        <v>9.09</v>
      </c>
      <c r="L72" s="75"/>
      <c r="M72" s="74">
        <f t="shared" si="2"/>
        <v>4.809523809523809</v>
      </c>
      <c r="N72" s="72" t="s">
        <v>527</v>
      </c>
    </row>
    <row r="73" spans="1:14" ht="36">
      <c r="A73" s="70">
        <v>46</v>
      </c>
      <c r="B73" s="71" t="s">
        <v>528</v>
      </c>
      <c r="C73" s="53" t="s">
        <v>529</v>
      </c>
      <c r="D73" s="72" t="s">
        <v>398</v>
      </c>
      <c r="E73" s="73">
        <v>0.043</v>
      </c>
      <c r="F73" s="55" t="s">
        <v>530</v>
      </c>
      <c r="G73" s="55">
        <v>508.26</v>
      </c>
      <c r="H73" s="74">
        <v>54459</v>
      </c>
      <c r="I73" s="74">
        <v>2341.74</v>
      </c>
      <c r="J73" s="55" t="s">
        <v>531</v>
      </c>
      <c r="K73" s="55">
        <v>2372.23</v>
      </c>
      <c r="L73" s="75"/>
      <c r="M73" s="74">
        <f t="shared" si="2"/>
        <v>4.6673552905993</v>
      </c>
      <c r="N73" s="72" t="s">
        <v>532</v>
      </c>
    </row>
    <row r="74" spans="1:14" ht="36">
      <c r="A74" s="70">
        <v>47</v>
      </c>
      <c r="B74" s="71" t="s">
        <v>533</v>
      </c>
      <c r="C74" s="53" t="s">
        <v>534</v>
      </c>
      <c r="D74" s="72" t="s">
        <v>398</v>
      </c>
      <c r="E74" s="73">
        <v>0.004</v>
      </c>
      <c r="F74" s="55" t="s">
        <v>535</v>
      </c>
      <c r="G74" s="55">
        <v>30.8</v>
      </c>
      <c r="H74" s="74">
        <v>32817</v>
      </c>
      <c r="I74" s="74">
        <v>131.27</v>
      </c>
      <c r="J74" s="55" t="s">
        <v>536</v>
      </c>
      <c r="K74" s="55">
        <v>134.93</v>
      </c>
      <c r="L74" s="75"/>
      <c r="M74" s="74">
        <f t="shared" si="2"/>
        <v>4.380844155844156</v>
      </c>
      <c r="N74" s="72" t="s">
        <v>537</v>
      </c>
    </row>
    <row r="75" spans="1:14" ht="48">
      <c r="A75" s="70">
        <v>48</v>
      </c>
      <c r="B75" s="71" t="s">
        <v>538</v>
      </c>
      <c r="C75" s="53" t="s">
        <v>539</v>
      </c>
      <c r="D75" s="72" t="s">
        <v>415</v>
      </c>
      <c r="E75" s="73">
        <v>0.504</v>
      </c>
      <c r="F75" s="55" t="s">
        <v>540</v>
      </c>
      <c r="G75" s="55">
        <v>140.81</v>
      </c>
      <c r="H75" s="74">
        <v>1002.42</v>
      </c>
      <c r="I75" s="74">
        <v>505.22</v>
      </c>
      <c r="J75" s="55" t="s">
        <v>541</v>
      </c>
      <c r="K75" s="55">
        <v>515.61</v>
      </c>
      <c r="L75" s="75"/>
      <c r="M75" s="74">
        <f t="shared" si="2"/>
        <v>3.6617427739507136</v>
      </c>
      <c r="N75" s="72" t="s">
        <v>542</v>
      </c>
    </row>
    <row r="76" spans="1:14" ht="48">
      <c r="A76" s="70">
        <v>49</v>
      </c>
      <c r="B76" s="71" t="s">
        <v>543</v>
      </c>
      <c r="C76" s="53" t="s">
        <v>544</v>
      </c>
      <c r="D76" s="72" t="s">
        <v>398</v>
      </c>
      <c r="E76" s="73"/>
      <c r="F76" s="55" t="s">
        <v>545</v>
      </c>
      <c r="G76" s="55"/>
      <c r="H76" s="74">
        <v>110916</v>
      </c>
      <c r="I76" s="74"/>
      <c r="J76" s="55" t="s">
        <v>546</v>
      </c>
      <c r="K76" s="55"/>
      <c r="L76" s="75"/>
      <c r="M76" s="74" t="str">
        <f t="shared" si="2"/>
        <v> </v>
      </c>
      <c r="N76" s="72" t="s">
        <v>547</v>
      </c>
    </row>
    <row r="77" spans="1:14" ht="24">
      <c r="A77" s="70">
        <v>50</v>
      </c>
      <c r="B77" s="71" t="s">
        <v>548</v>
      </c>
      <c r="C77" s="53" t="s">
        <v>549</v>
      </c>
      <c r="D77" s="72" t="s">
        <v>398</v>
      </c>
      <c r="E77" s="73"/>
      <c r="F77" s="55" t="s">
        <v>550</v>
      </c>
      <c r="G77" s="55"/>
      <c r="H77" s="74">
        <v>353390</v>
      </c>
      <c r="I77" s="74"/>
      <c r="J77" s="55" t="s">
        <v>551</v>
      </c>
      <c r="K77" s="55"/>
      <c r="L77" s="75"/>
      <c r="M77" s="74" t="str">
        <f t="shared" si="2"/>
        <v> </v>
      </c>
      <c r="N77" s="72" t="s">
        <v>552</v>
      </c>
    </row>
    <row r="78" spans="1:14" ht="36">
      <c r="A78" s="70">
        <v>51</v>
      </c>
      <c r="B78" s="71" t="s">
        <v>553</v>
      </c>
      <c r="C78" s="53" t="s">
        <v>554</v>
      </c>
      <c r="D78" s="72" t="s">
        <v>409</v>
      </c>
      <c r="E78" s="73">
        <v>0.1</v>
      </c>
      <c r="F78" s="55" t="s">
        <v>555</v>
      </c>
      <c r="G78" s="55">
        <v>8.74</v>
      </c>
      <c r="H78" s="74">
        <v>590.17</v>
      </c>
      <c r="I78" s="74">
        <v>59.02</v>
      </c>
      <c r="J78" s="55" t="s">
        <v>556</v>
      </c>
      <c r="K78" s="55">
        <v>60.23</v>
      </c>
      <c r="L78" s="75"/>
      <c r="M78" s="74">
        <f aca="true" t="shared" si="3" ref="M78:M109">IF(ISNUMBER(K78/G78),IF(NOT(K78/G78=0),K78/G78," ")," ")</f>
        <v>6.891304347826086</v>
      </c>
      <c r="N78" s="72" t="s">
        <v>557</v>
      </c>
    </row>
    <row r="79" spans="1:14" ht="36">
      <c r="A79" s="70">
        <v>52</v>
      </c>
      <c r="B79" s="71" t="s">
        <v>558</v>
      </c>
      <c r="C79" s="53" t="s">
        <v>559</v>
      </c>
      <c r="D79" s="72" t="s">
        <v>409</v>
      </c>
      <c r="E79" s="73">
        <v>0.016</v>
      </c>
      <c r="F79" s="55" t="s">
        <v>560</v>
      </c>
      <c r="G79" s="55">
        <v>0.57</v>
      </c>
      <c r="H79" s="74">
        <v>99.17</v>
      </c>
      <c r="I79" s="74">
        <v>1.59</v>
      </c>
      <c r="J79" s="55" t="s">
        <v>561</v>
      </c>
      <c r="K79" s="55">
        <v>1.62</v>
      </c>
      <c r="L79" s="75"/>
      <c r="M79" s="74">
        <f t="shared" si="3"/>
        <v>2.842105263157895</v>
      </c>
      <c r="N79" s="72" t="s">
        <v>562</v>
      </c>
    </row>
    <row r="80" spans="1:14" ht="12.75">
      <c r="A80" s="70">
        <v>53</v>
      </c>
      <c r="B80" s="71" t="s">
        <v>563</v>
      </c>
      <c r="C80" s="53" t="s">
        <v>564</v>
      </c>
      <c r="D80" s="72" t="s">
        <v>494</v>
      </c>
      <c r="E80" s="73">
        <v>0.4495</v>
      </c>
      <c r="F80" s="55" t="s">
        <v>565</v>
      </c>
      <c r="G80" s="55">
        <v>247.28</v>
      </c>
      <c r="H80" s="74">
        <v>1120.33</v>
      </c>
      <c r="I80" s="74">
        <v>503.58</v>
      </c>
      <c r="J80" s="55" t="s">
        <v>566</v>
      </c>
      <c r="K80" s="55">
        <v>518.74</v>
      </c>
      <c r="L80" s="75"/>
      <c r="M80" s="74">
        <f t="shared" si="3"/>
        <v>2.0977838887091558</v>
      </c>
      <c r="N80" s="72" t="s">
        <v>567</v>
      </c>
    </row>
    <row r="81" spans="1:14" ht="24">
      <c r="A81" s="70">
        <v>54</v>
      </c>
      <c r="B81" s="71" t="s">
        <v>568</v>
      </c>
      <c r="C81" s="53" t="s">
        <v>569</v>
      </c>
      <c r="D81" s="72" t="s">
        <v>570</v>
      </c>
      <c r="E81" s="73">
        <v>26.5</v>
      </c>
      <c r="F81" s="55" t="s">
        <v>571</v>
      </c>
      <c r="G81" s="55">
        <v>679.2</v>
      </c>
      <c r="H81" s="74">
        <v>94.41</v>
      </c>
      <c r="I81" s="74">
        <v>2501.86</v>
      </c>
      <c r="J81" s="55" t="s">
        <v>572</v>
      </c>
      <c r="K81" s="55">
        <v>2551.95</v>
      </c>
      <c r="L81" s="75"/>
      <c r="M81" s="74">
        <f t="shared" si="3"/>
        <v>3.757287985865724</v>
      </c>
      <c r="N81" s="72" t="s">
        <v>573</v>
      </c>
    </row>
    <row r="82" spans="1:14" ht="24">
      <c r="A82" s="70">
        <v>55</v>
      </c>
      <c r="B82" s="71" t="s">
        <v>574</v>
      </c>
      <c r="C82" s="53" t="s">
        <v>575</v>
      </c>
      <c r="D82" s="72" t="s">
        <v>570</v>
      </c>
      <c r="E82" s="73">
        <v>2.04</v>
      </c>
      <c r="F82" s="55" t="s">
        <v>576</v>
      </c>
      <c r="G82" s="55">
        <v>8.24</v>
      </c>
      <c r="H82" s="74">
        <v>17.38</v>
      </c>
      <c r="I82" s="74">
        <v>35.46</v>
      </c>
      <c r="J82" s="55" t="s">
        <v>577</v>
      </c>
      <c r="K82" s="55">
        <v>36.19</v>
      </c>
      <c r="L82" s="75"/>
      <c r="M82" s="74">
        <f t="shared" si="3"/>
        <v>4.391990291262135</v>
      </c>
      <c r="N82" s="72" t="s">
        <v>578</v>
      </c>
    </row>
    <row r="83" spans="1:14" ht="12.75">
      <c r="A83" s="70">
        <v>56</v>
      </c>
      <c r="B83" s="71" t="s">
        <v>579</v>
      </c>
      <c r="C83" s="53" t="s">
        <v>580</v>
      </c>
      <c r="D83" s="72" t="s">
        <v>415</v>
      </c>
      <c r="E83" s="73">
        <v>1.16</v>
      </c>
      <c r="F83" s="55" t="s">
        <v>581</v>
      </c>
      <c r="G83" s="55">
        <v>3.41</v>
      </c>
      <c r="H83" s="74">
        <v>57.35</v>
      </c>
      <c r="I83" s="74">
        <v>66.53</v>
      </c>
      <c r="J83" s="55" t="s">
        <v>582</v>
      </c>
      <c r="K83" s="55">
        <v>67.87</v>
      </c>
      <c r="L83" s="75"/>
      <c r="M83" s="74">
        <f t="shared" si="3"/>
        <v>19.903225806451612</v>
      </c>
      <c r="N83" s="72" t="s">
        <v>583</v>
      </c>
    </row>
    <row r="84" spans="1:14" ht="36">
      <c r="A84" s="70">
        <v>57</v>
      </c>
      <c r="B84" s="71" t="s">
        <v>584</v>
      </c>
      <c r="C84" s="53" t="s">
        <v>585</v>
      </c>
      <c r="D84" s="72" t="s">
        <v>586</v>
      </c>
      <c r="E84" s="73">
        <v>0.0041</v>
      </c>
      <c r="F84" s="55" t="s">
        <v>587</v>
      </c>
      <c r="G84" s="55">
        <v>0.07</v>
      </c>
      <c r="H84" s="74">
        <v>50</v>
      </c>
      <c r="I84" s="74">
        <v>0.21</v>
      </c>
      <c r="J84" s="55" t="s">
        <v>588</v>
      </c>
      <c r="K84" s="55">
        <v>0.21</v>
      </c>
      <c r="L84" s="75"/>
      <c r="M84" s="74">
        <f t="shared" si="3"/>
        <v>2.9999999999999996</v>
      </c>
      <c r="N84" s="72" t="s">
        <v>589</v>
      </c>
    </row>
    <row r="85" spans="1:14" ht="12.75">
      <c r="A85" s="70">
        <v>58</v>
      </c>
      <c r="B85" s="71" t="s">
        <v>590</v>
      </c>
      <c r="C85" s="53" t="s">
        <v>591</v>
      </c>
      <c r="D85" s="72" t="s">
        <v>570</v>
      </c>
      <c r="E85" s="73">
        <v>35</v>
      </c>
      <c r="F85" s="55" t="s">
        <v>592</v>
      </c>
      <c r="G85" s="55">
        <v>392</v>
      </c>
      <c r="H85" s="74">
        <v>166.1</v>
      </c>
      <c r="I85" s="74">
        <v>5813.5</v>
      </c>
      <c r="J85" s="55" t="s">
        <v>593</v>
      </c>
      <c r="K85" s="55">
        <v>5933.9</v>
      </c>
      <c r="L85" s="75"/>
      <c r="M85" s="74">
        <f t="shared" si="3"/>
        <v>15.1375</v>
      </c>
      <c r="N85" s="72" t="s">
        <v>594</v>
      </c>
    </row>
    <row r="86" spans="1:14" ht="12.75">
      <c r="A86" s="70">
        <v>59</v>
      </c>
      <c r="B86" s="71" t="s">
        <v>595</v>
      </c>
      <c r="C86" s="53" t="s">
        <v>596</v>
      </c>
      <c r="D86" s="72" t="s">
        <v>570</v>
      </c>
      <c r="E86" s="73">
        <v>2.04</v>
      </c>
      <c r="F86" s="55" t="s">
        <v>597</v>
      </c>
      <c r="G86" s="55">
        <v>7.87</v>
      </c>
      <c r="H86" s="74">
        <v>11.61</v>
      </c>
      <c r="I86" s="74">
        <v>23.68</v>
      </c>
      <c r="J86" s="55" t="s">
        <v>598</v>
      </c>
      <c r="K86" s="55">
        <v>24.17</v>
      </c>
      <c r="L86" s="75"/>
      <c r="M86" s="74">
        <f t="shared" si="3"/>
        <v>3.0711562897077513</v>
      </c>
      <c r="N86" s="72" t="s">
        <v>599</v>
      </c>
    </row>
    <row r="87" spans="1:14" ht="12.75">
      <c r="A87" s="70">
        <v>60</v>
      </c>
      <c r="B87" s="71" t="s">
        <v>600</v>
      </c>
      <c r="C87" s="53" t="s">
        <v>601</v>
      </c>
      <c r="D87" s="72" t="s">
        <v>415</v>
      </c>
      <c r="E87" s="73">
        <v>10.235</v>
      </c>
      <c r="F87" s="55" t="s">
        <v>602</v>
      </c>
      <c r="G87" s="55">
        <v>308.88</v>
      </c>
      <c r="H87" s="74">
        <v>112.5</v>
      </c>
      <c r="I87" s="74">
        <v>1151.45</v>
      </c>
      <c r="J87" s="55" t="s">
        <v>603</v>
      </c>
      <c r="K87" s="55">
        <v>1176</v>
      </c>
      <c r="L87" s="75"/>
      <c r="M87" s="74">
        <f t="shared" si="3"/>
        <v>3.8073038073038075</v>
      </c>
      <c r="N87" s="72" t="s">
        <v>604</v>
      </c>
    </row>
    <row r="88" spans="1:14" ht="12.75">
      <c r="A88" s="70">
        <v>61</v>
      </c>
      <c r="B88" s="71" t="s">
        <v>605</v>
      </c>
      <c r="C88" s="53" t="s">
        <v>606</v>
      </c>
      <c r="D88" s="72" t="s">
        <v>494</v>
      </c>
      <c r="E88" s="73">
        <v>0.8928</v>
      </c>
      <c r="F88" s="55" t="s">
        <v>607</v>
      </c>
      <c r="G88" s="55">
        <v>46.53</v>
      </c>
      <c r="H88" s="74">
        <v>174.15</v>
      </c>
      <c r="I88" s="74">
        <v>155.48</v>
      </c>
      <c r="J88" s="55" t="s">
        <v>608</v>
      </c>
      <c r="K88" s="55">
        <v>158.62</v>
      </c>
      <c r="L88" s="75"/>
      <c r="M88" s="74">
        <f t="shared" si="3"/>
        <v>3.408983451536643</v>
      </c>
      <c r="N88" s="72" t="s">
        <v>609</v>
      </c>
    </row>
    <row r="89" spans="1:14" ht="12.75">
      <c r="A89" s="70">
        <v>62</v>
      </c>
      <c r="B89" s="71" t="s">
        <v>610</v>
      </c>
      <c r="C89" s="53" t="s">
        <v>611</v>
      </c>
      <c r="D89" s="72" t="s">
        <v>586</v>
      </c>
      <c r="E89" s="73">
        <v>0.0113</v>
      </c>
      <c r="F89" s="55" t="s">
        <v>612</v>
      </c>
      <c r="G89" s="55">
        <v>5.2</v>
      </c>
      <c r="H89" s="74">
        <v>680</v>
      </c>
      <c r="I89" s="74">
        <v>7.68</v>
      </c>
      <c r="J89" s="55" t="s">
        <v>613</v>
      </c>
      <c r="K89" s="55">
        <v>7.84</v>
      </c>
      <c r="L89" s="75"/>
      <c r="M89" s="74">
        <f t="shared" si="3"/>
        <v>1.5076923076923077</v>
      </c>
      <c r="N89" s="72" t="s">
        <v>614</v>
      </c>
    </row>
    <row r="90" spans="1:14" ht="12.75">
      <c r="A90" s="70">
        <v>63</v>
      </c>
      <c r="B90" s="71" t="s">
        <v>615</v>
      </c>
      <c r="C90" s="53" t="s">
        <v>616</v>
      </c>
      <c r="D90" s="72" t="s">
        <v>586</v>
      </c>
      <c r="E90" s="73">
        <v>0.005</v>
      </c>
      <c r="F90" s="55" t="s">
        <v>617</v>
      </c>
      <c r="G90" s="55">
        <v>3.6</v>
      </c>
      <c r="H90" s="74">
        <v>1535</v>
      </c>
      <c r="I90" s="74">
        <v>7.68</v>
      </c>
      <c r="J90" s="55" t="s">
        <v>618</v>
      </c>
      <c r="K90" s="55">
        <v>7.84</v>
      </c>
      <c r="L90" s="75"/>
      <c r="M90" s="74">
        <f t="shared" si="3"/>
        <v>2.1777777777777776</v>
      </c>
      <c r="N90" s="72" t="s">
        <v>619</v>
      </c>
    </row>
    <row r="91" spans="1:14" ht="12.75">
      <c r="A91" s="70">
        <v>64</v>
      </c>
      <c r="B91" s="71" t="s">
        <v>620</v>
      </c>
      <c r="C91" s="53" t="s">
        <v>621</v>
      </c>
      <c r="D91" s="72" t="s">
        <v>570</v>
      </c>
      <c r="E91" s="73">
        <v>5.04</v>
      </c>
      <c r="F91" s="55" t="s">
        <v>622</v>
      </c>
      <c r="G91" s="55">
        <v>1.46</v>
      </c>
      <c r="H91" s="74">
        <v>1.17</v>
      </c>
      <c r="I91" s="74">
        <v>5.9</v>
      </c>
      <c r="J91" s="55" t="s">
        <v>623</v>
      </c>
      <c r="K91" s="55">
        <v>6.5</v>
      </c>
      <c r="L91" s="75"/>
      <c r="M91" s="74">
        <f t="shared" si="3"/>
        <v>4.452054794520548</v>
      </c>
      <c r="N91" s="72" t="s">
        <v>624</v>
      </c>
    </row>
    <row r="92" spans="1:14" ht="12.75">
      <c r="A92" s="70">
        <v>65</v>
      </c>
      <c r="B92" s="71" t="s">
        <v>625</v>
      </c>
      <c r="C92" s="53" t="s">
        <v>626</v>
      </c>
      <c r="D92" s="72" t="s">
        <v>415</v>
      </c>
      <c r="E92" s="73">
        <v>1.555</v>
      </c>
      <c r="F92" s="55" t="s">
        <v>627</v>
      </c>
      <c r="G92" s="55">
        <v>31.16</v>
      </c>
      <c r="H92" s="74">
        <v>88.49</v>
      </c>
      <c r="I92" s="74">
        <v>137.6</v>
      </c>
      <c r="J92" s="55" t="s">
        <v>628</v>
      </c>
      <c r="K92" s="55">
        <v>140.37</v>
      </c>
      <c r="L92" s="75"/>
      <c r="M92" s="74">
        <f t="shared" si="3"/>
        <v>4.5048138639281134</v>
      </c>
      <c r="N92" s="72" t="s">
        <v>624</v>
      </c>
    </row>
    <row r="93" spans="1:14" ht="12.75">
      <c r="A93" s="70">
        <v>66</v>
      </c>
      <c r="B93" s="71" t="s">
        <v>629</v>
      </c>
      <c r="C93" s="53" t="s">
        <v>630</v>
      </c>
      <c r="D93" s="72" t="s">
        <v>409</v>
      </c>
      <c r="E93" s="73">
        <v>0.11</v>
      </c>
      <c r="F93" s="55" t="s">
        <v>631</v>
      </c>
      <c r="G93" s="55">
        <v>1.83</v>
      </c>
      <c r="H93" s="74">
        <v>196.02</v>
      </c>
      <c r="I93" s="74">
        <v>21.56</v>
      </c>
      <c r="J93" s="55" t="s">
        <v>632</v>
      </c>
      <c r="K93" s="55">
        <v>22.03</v>
      </c>
      <c r="L93" s="75"/>
      <c r="M93" s="74">
        <f t="shared" si="3"/>
        <v>12.03825136612022</v>
      </c>
      <c r="N93" s="72" t="s">
        <v>633</v>
      </c>
    </row>
    <row r="94" spans="1:14" ht="12.75">
      <c r="A94" s="70">
        <v>67</v>
      </c>
      <c r="B94" s="71" t="s">
        <v>634</v>
      </c>
      <c r="C94" s="53" t="s">
        <v>635</v>
      </c>
      <c r="D94" s="72" t="s">
        <v>570</v>
      </c>
      <c r="E94" s="73">
        <v>4.65</v>
      </c>
      <c r="F94" s="55" t="s">
        <v>636</v>
      </c>
      <c r="G94" s="55">
        <v>6.37</v>
      </c>
      <c r="H94" s="74">
        <v>5.46</v>
      </c>
      <c r="I94" s="74">
        <v>25.39</v>
      </c>
      <c r="J94" s="55" t="s">
        <v>637</v>
      </c>
      <c r="K94" s="55">
        <v>25.9</v>
      </c>
      <c r="L94" s="75"/>
      <c r="M94" s="74">
        <f t="shared" si="3"/>
        <v>4.065934065934066</v>
      </c>
      <c r="N94" s="72" t="s">
        <v>638</v>
      </c>
    </row>
    <row r="95" spans="1:14" ht="12.75">
      <c r="A95" s="70">
        <v>68</v>
      </c>
      <c r="B95" s="71" t="s">
        <v>639</v>
      </c>
      <c r="C95" s="53" t="s">
        <v>640</v>
      </c>
      <c r="D95" s="72" t="s">
        <v>570</v>
      </c>
      <c r="E95" s="73">
        <v>0.55</v>
      </c>
      <c r="F95" s="55" t="s">
        <v>641</v>
      </c>
      <c r="G95" s="55">
        <v>1.03</v>
      </c>
      <c r="H95" s="74">
        <v>7.46</v>
      </c>
      <c r="I95" s="74">
        <v>4.1</v>
      </c>
      <c r="J95" s="55" t="s">
        <v>642</v>
      </c>
      <c r="K95" s="55">
        <v>4.19</v>
      </c>
      <c r="L95" s="75"/>
      <c r="M95" s="74">
        <f t="shared" si="3"/>
        <v>4.067961165048544</v>
      </c>
      <c r="N95" s="72" t="s">
        <v>643</v>
      </c>
    </row>
    <row r="96" spans="1:14" ht="12.75">
      <c r="A96" s="70">
        <v>69</v>
      </c>
      <c r="B96" s="71" t="s">
        <v>644</v>
      </c>
      <c r="C96" s="53" t="s">
        <v>645</v>
      </c>
      <c r="D96" s="72" t="s">
        <v>570</v>
      </c>
      <c r="E96" s="73">
        <v>2.05</v>
      </c>
      <c r="F96" s="55" t="s">
        <v>646</v>
      </c>
      <c r="G96" s="55">
        <v>9.96</v>
      </c>
      <c r="H96" s="74">
        <v>17.86</v>
      </c>
      <c r="I96" s="74">
        <v>36.61</v>
      </c>
      <c r="J96" s="55" t="s">
        <v>647</v>
      </c>
      <c r="K96" s="55">
        <v>37.37</v>
      </c>
      <c r="L96" s="75"/>
      <c r="M96" s="74">
        <f t="shared" si="3"/>
        <v>3.7520080321285136</v>
      </c>
      <c r="N96" s="72" t="s">
        <v>648</v>
      </c>
    </row>
    <row r="97" spans="1:14" ht="12.75">
      <c r="A97" s="70">
        <v>70</v>
      </c>
      <c r="B97" s="71" t="s">
        <v>649</v>
      </c>
      <c r="C97" s="53" t="s">
        <v>650</v>
      </c>
      <c r="D97" s="72" t="s">
        <v>586</v>
      </c>
      <c r="E97" s="73">
        <v>0.0013</v>
      </c>
      <c r="F97" s="55" t="s">
        <v>651</v>
      </c>
      <c r="G97" s="55">
        <v>0.22</v>
      </c>
      <c r="H97" s="74">
        <v>950</v>
      </c>
      <c r="I97" s="74">
        <v>1.24</v>
      </c>
      <c r="J97" s="55" t="s">
        <v>652</v>
      </c>
      <c r="K97" s="55">
        <v>1.26</v>
      </c>
      <c r="L97" s="75"/>
      <c r="M97" s="74">
        <f t="shared" si="3"/>
        <v>5.7272727272727275</v>
      </c>
      <c r="N97" s="72" t="s">
        <v>653</v>
      </c>
    </row>
    <row r="98" spans="1:14" ht="12.75">
      <c r="A98" s="70">
        <v>71</v>
      </c>
      <c r="B98" s="71" t="s">
        <v>654</v>
      </c>
      <c r="C98" s="53" t="s">
        <v>655</v>
      </c>
      <c r="D98" s="72" t="s">
        <v>398</v>
      </c>
      <c r="E98" s="73">
        <v>0.001</v>
      </c>
      <c r="F98" s="55" t="s">
        <v>363</v>
      </c>
      <c r="G98" s="55"/>
      <c r="H98" s="74"/>
      <c r="I98" s="74"/>
      <c r="J98" s="55" t="s">
        <v>363</v>
      </c>
      <c r="K98" s="55"/>
      <c r="L98" s="75"/>
      <c r="M98" s="74" t="str">
        <f t="shared" si="3"/>
        <v> </v>
      </c>
      <c r="N98" s="72"/>
    </row>
    <row r="99" spans="1:14" ht="24">
      <c r="A99" s="70">
        <v>72</v>
      </c>
      <c r="B99" s="71" t="s">
        <v>656</v>
      </c>
      <c r="C99" s="53" t="s">
        <v>657</v>
      </c>
      <c r="D99" s="72" t="s">
        <v>365</v>
      </c>
      <c r="E99" s="73">
        <v>35.6587</v>
      </c>
      <c r="F99" s="55" t="s">
        <v>658</v>
      </c>
      <c r="G99" s="55">
        <v>35.66</v>
      </c>
      <c r="H99" s="74"/>
      <c r="I99" s="74"/>
      <c r="J99" s="55" t="s">
        <v>659</v>
      </c>
      <c r="K99" s="55">
        <v>89.87</v>
      </c>
      <c r="L99" s="75"/>
      <c r="M99" s="74">
        <f t="shared" si="3"/>
        <v>2.52019068984857</v>
      </c>
      <c r="N99" s="72"/>
    </row>
    <row r="100" spans="1:14" ht="36">
      <c r="A100" s="70">
        <v>73</v>
      </c>
      <c r="B100" s="71" t="s">
        <v>656</v>
      </c>
      <c r="C100" s="53" t="s">
        <v>660</v>
      </c>
      <c r="D100" s="72" t="s">
        <v>365</v>
      </c>
      <c r="E100" s="73">
        <v>35.2387</v>
      </c>
      <c r="F100" s="55" t="s">
        <v>658</v>
      </c>
      <c r="G100" s="55">
        <v>35.24</v>
      </c>
      <c r="H100" s="74"/>
      <c r="I100" s="74"/>
      <c r="J100" s="55" t="s">
        <v>659</v>
      </c>
      <c r="K100" s="55">
        <v>88.81</v>
      </c>
      <c r="L100" s="75"/>
      <c r="M100" s="74">
        <f t="shared" si="3"/>
        <v>2.5201475595913734</v>
      </c>
      <c r="N100" s="72"/>
    </row>
    <row r="101" spans="1:14" ht="24">
      <c r="A101" s="70">
        <v>74</v>
      </c>
      <c r="B101" s="71" t="s">
        <v>656</v>
      </c>
      <c r="C101" s="53" t="s">
        <v>661</v>
      </c>
      <c r="D101" s="72" t="s">
        <v>365</v>
      </c>
      <c r="E101" s="73">
        <v>0.42</v>
      </c>
      <c r="F101" s="55" t="s">
        <v>658</v>
      </c>
      <c r="G101" s="55">
        <v>0.42</v>
      </c>
      <c r="H101" s="74"/>
      <c r="I101" s="74"/>
      <c r="J101" s="55" t="s">
        <v>659</v>
      </c>
      <c r="K101" s="55">
        <v>1.06</v>
      </c>
      <c r="L101" s="75"/>
      <c r="M101" s="74">
        <f t="shared" si="3"/>
        <v>2.523809523809524</v>
      </c>
      <c r="N101" s="72"/>
    </row>
    <row r="102" spans="1:14" ht="48">
      <c r="A102" s="70">
        <v>75</v>
      </c>
      <c r="B102" s="71" t="s">
        <v>662</v>
      </c>
      <c r="C102" s="53" t="s">
        <v>663</v>
      </c>
      <c r="D102" s="72" t="s">
        <v>664</v>
      </c>
      <c r="E102" s="73">
        <v>0.002</v>
      </c>
      <c r="F102" s="55" t="s">
        <v>665</v>
      </c>
      <c r="G102" s="55">
        <v>10.64</v>
      </c>
      <c r="H102" s="74">
        <v>15344.85</v>
      </c>
      <c r="I102" s="74">
        <v>30.69</v>
      </c>
      <c r="J102" s="55" t="s">
        <v>666</v>
      </c>
      <c r="K102" s="55">
        <v>31.44</v>
      </c>
      <c r="L102" s="75"/>
      <c r="M102" s="74">
        <f t="shared" si="3"/>
        <v>2.954887218045113</v>
      </c>
      <c r="N102" s="72" t="s">
        <v>667</v>
      </c>
    </row>
    <row r="103" spans="1:14" ht="48">
      <c r="A103" s="70">
        <v>76</v>
      </c>
      <c r="B103" s="71" t="s">
        <v>668</v>
      </c>
      <c r="C103" s="53" t="s">
        <v>669</v>
      </c>
      <c r="D103" s="72" t="s">
        <v>664</v>
      </c>
      <c r="E103" s="73">
        <v>0.036</v>
      </c>
      <c r="F103" s="55" t="s">
        <v>670</v>
      </c>
      <c r="G103" s="55">
        <v>273.24</v>
      </c>
      <c r="H103" s="74">
        <v>22275.24</v>
      </c>
      <c r="I103" s="74">
        <v>801.91</v>
      </c>
      <c r="J103" s="55" t="s">
        <v>671</v>
      </c>
      <c r="K103" s="55">
        <v>820.8</v>
      </c>
      <c r="L103" s="75"/>
      <c r="M103" s="74">
        <f t="shared" si="3"/>
        <v>3.00395256916996</v>
      </c>
      <c r="N103" s="72" t="s">
        <v>672</v>
      </c>
    </row>
    <row r="104" spans="1:14" ht="48">
      <c r="A104" s="70">
        <v>77</v>
      </c>
      <c r="B104" s="71" t="s">
        <v>673</v>
      </c>
      <c r="C104" s="53" t="s">
        <v>674</v>
      </c>
      <c r="D104" s="72" t="s">
        <v>664</v>
      </c>
      <c r="E104" s="73">
        <v>0.005</v>
      </c>
      <c r="F104" s="55" t="s">
        <v>675</v>
      </c>
      <c r="G104" s="55">
        <v>54.95</v>
      </c>
      <c r="H104" s="74">
        <v>33884.77</v>
      </c>
      <c r="I104" s="74">
        <v>169.42</v>
      </c>
      <c r="J104" s="55" t="s">
        <v>676</v>
      </c>
      <c r="K104" s="55">
        <v>173.33</v>
      </c>
      <c r="L104" s="75"/>
      <c r="M104" s="74">
        <f t="shared" si="3"/>
        <v>3.1543221110100093</v>
      </c>
      <c r="N104" s="72" t="s">
        <v>677</v>
      </c>
    </row>
    <row r="105" spans="1:14" ht="48">
      <c r="A105" s="70">
        <v>78</v>
      </c>
      <c r="B105" s="71" t="s">
        <v>678</v>
      </c>
      <c r="C105" s="53" t="s">
        <v>679</v>
      </c>
      <c r="D105" s="72" t="s">
        <v>664</v>
      </c>
      <c r="E105" s="73">
        <v>0.06</v>
      </c>
      <c r="F105" s="55" t="s">
        <v>680</v>
      </c>
      <c r="G105" s="55">
        <v>612.6</v>
      </c>
      <c r="H105" s="74">
        <v>29484.49</v>
      </c>
      <c r="I105" s="74">
        <v>1769.07</v>
      </c>
      <c r="J105" s="55" t="s">
        <v>681</v>
      </c>
      <c r="K105" s="55">
        <v>1809.41</v>
      </c>
      <c r="L105" s="75"/>
      <c r="M105" s="74">
        <f t="shared" si="3"/>
        <v>2.953656545870062</v>
      </c>
      <c r="N105" s="72" t="s">
        <v>682</v>
      </c>
    </row>
    <row r="106" spans="1:14" ht="48">
      <c r="A106" s="70">
        <v>79</v>
      </c>
      <c r="B106" s="71" t="s">
        <v>683</v>
      </c>
      <c r="C106" s="53" t="s">
        <v>684</v>
      </c>
      <c r="D106" s="72" t="s">
        <v>664</v>
      </c>
      <c r="E106" s="73">
        <v>0.011</v>
      </c>
      <c r="F106" s="55" t="s">
        <v>685</v>
      </c>
      <c r="G106" s="55">
        <v>151.91</v>
      </c>
      <c r="H106" s="74">
        <v>45289.82</v>
      </c>
      <c r="I106" s="74">
        <v>498.19</v>
      </c>
      <c r="J106" s="55" t="s">
        <v>686</v>
      </c>
      <c r="K106" s="55">
        <v>509.44</v>
      </c>
      <c r="L106" s="75"/>
      <c r="M106" s="74">
        <f t="shared" si="3"/>
        <v>3.353564610624712</v>
      </c>
      <c r="N106" s="72" t="s">
        <v>687</v>
      </c>
    </row>
    <row r="107" spans="1:14" ht="48">
      <c r="A107" s="70">
        <v>80</v>
      </c>
      <c r="B107" s="71" t="s">
        <v>688</v>
      </c>
      <c r="C107" s="53" t="s">
        <v>689</v>
      </c>
      <c r="D107" s="72" t="s">
        <v>664</v>
      </c>
      <c r="E107" s="73">
        <v>0.041</v>
      </c>
      <c r="F107" s="55" t="s">
        <v>690</v>
      </c>
      <c r="G107" s="55">
        <v>2075.01</v>
      </c>
      <c r="H107" s="74">
        <v>178322</v>
      </c>
      <c r="I107" s="74">
        <v>7311.2</v>
      </c>
      <c r="J107" s="55" t="s">
        <v>691</v>
      </c>
      <c r="K107" s="55">
        <v>7471.87</v>
      </c>
      <c r="L107" s="75"/>
      <c r="M107" s="74">
        <f t="shared" si="3"/>
        <v>3.6008838511621626</v>
      </c>
      <c r="N107" s="72" t="s">
        <v>692</v>
      </c>
    </row>
    <row r="108" spans="1:14" ht="48">
      <c r="A108" s="70">
        <v>81</v>
      </c>
      <c r="B108" s="71" t="s">
        <v>693</v>
      </c>
      <c r="C108" s="53" t="s">
        <v>694</v>
      </c>
      <c r="D108" s="72" t="s">
        <v>664</v>
      </c>
      <c r="E108" s="73">
        <v>0.041</v>
      </c>
      <c r="F108" s="55" t="s">
        <v>695</v>
      </c>
      <c r="G108" s="55">
        <v>317.75</v>
      </c>
      <c r="H108" s="74">
        <v>33919</v>
      </c>
      <c r="I108" s="74">
        <v>1390.68</v>
      </c>
      <c r="J108" s="55" t="s">
        <v>696</v>
      </c>
      <c r="K108" s="55">
        <v>1422.38</v>
      </c>
      <c r="L108" s="75"/>
      <c r="M108" s="74">
        <f t="shared" si="3"/>
        <v>4.4764122738001575</v>
      </c>
      <c r="N108" s="72" t="s">
        <v>697</v>
      </c>
    </row>
    <row r="109" spans="1:14" ht="12.75">
      <c r="A109" s="70">
        <v>82</v>
      </c>
      <c r="B109" s="71" t="s">
        <v>698</v>
      </c>
      <c r="C109" s="53" t="s">
        <v>699</v>
      </c>
      <c r="D109" s="72" t="s">
        <v>415</v>
      </c>
      <c r="E109" s="73">
        <v>2.6</v>
      </c>
      <c r="F109" s="55" t="s">
        <v>700</v>
      </c>
      <c r="G109" s="55">
        <v>39</v>
      </c>
      <c r="H109" s="74">
        <v>7</v>
      </c>
      <c r="I109" s="74">
        <v>18.2</v>
      </c>
      <c r="J109" s="55" t="s">
        <v>701</v>
      </c>
      <c r="K109" s="55">
        <v>18.88</v>
      </c>
      <c r="L109" s="75"/>
      <c r="M109" s="74">
        <f t="shared" si="3"/>
        <v>0.4841025641025641</v>
      </c>
      <c r="N109" s="72" t="s">
        <v>702</v>
      </c>
    </row>
    <row r="110" spans="1:14" ht="24">
      <c r="A110" s="70">
        <v>83</v>
      </c>
      <c r="B110" s="71" t="s">
        <v>703</v>
      </c>
      <c r="C110" s="53" t="s">
        <v>704</v>
      </c>
      <c r="D110" s="72" t="s">
        <v>570</v>
      </c>
      <c r="E110" s="73">
        <v>2</v>
      </c>
      <c r="F110" s="55" t="s">
        <v>705</v>
      </c>
      <c r="G110" s="55">
        <v>155.8</v>
      </c>
      <c r="H110" s="74">
        <v>189</v>
      </c>
      <c r="I110" s="74">
        <v>378</v>
      </c>
      <c r="J110" s="55" t="s">
        <v>706</v>
      </c>
      <c r="K110" s="55">
        <v>392.62</v>
      </c>
      <c r="L110" s="75"/>
      <c r="M110" s="74">
        <f aca="true" t="shared" si="4" ref="M110:M124">IF(ISNUMBER(K110/G110),IF(NOT(K110/G110=0),K110/G110," ")," ")</f>
        <v>2.5200256739409497</v>
      </c>
      <c r="N110" s="72" t="s">
        <v>707</v>
      </c>
    </row>
    <row r="111" spans="1:14" ht="36">
      <c r="A111" s="70">
        <v>84</v>
      </c>
      <c r="B111" s="71" t="s">
        <v>708</v>
      </c>
      <c r="C111" s="53" t="s">
        <v>709</v>
      </c>
      <c r="D111" s="72" t="s">
        <v>570</v>
      </c>
      <c r="E111" s="73">
        <v>10.5</v>
      </c>
      <c r="F111" s="55" t="s">
        <v>710</v>
      </c>
      <c r="G111" s="55">
        <v>1249.5</v>
      </c>
      <c r="H111" s="74">
        <v>287.28</v>
      </c>
      <c r="I111" s="74">
        <v>3016.44</v>
      </c>
      <c r="J111" s="55" t="s">
        <v>711</v>
      </c>
      <c r="K111" s="55">
        <v>3148.74</v>
      </c>
      <c r="L111" s="75"/>
      <c r="M111" s="74">
        <f t="shared" si="4"/>
        <v>2.52</v>
      </c>
      <c r="N111" s="72" t="s">
        <v>707</v>
      </c>
    </row>
    <row r="112" spans="1:14" ht="36">
      <c r="A112" s="70">
        <v>85</v>
      </c>
      <c r="B112" s="71" t="s">
        <v>712</v>
      </c>
      <c r="C112" s="53" t="s">
        <v>713</v>
      </c>
      <c r="D112" s="72" t="s">
        <v>570</v>
      </c>
      <c r="E112" s="73">
        <v>3</v>
      </c>
      <c r="F112" s="55" t="s">
        <v>714</v>
      </c>
      <c r="G112" s="55">
        <v>525</v>
      </c>
      <c r="H112" s="74">
        <v>224.58</v>
      </c>
      <c r="I112" s="74">
        <v>673.74</v>
      </c>
      <c r="J112" s="55" t="s">
        <v>715</v>
      </c>
      <c r="K112" s="55">
        <v>697.68</v>
      </c>
      <c r="L112" s="75"/>
      <c r="M112" s="74">
        <f t="shared" si="4"/>
        <v>1.3289142857142857</v>
      </c>
      <c r="N112" s="72" t="s">
        <v>716</v>
      </c>
    </row>
    <row r="113" spans="1:14" ht="24">
      <c r="A113" s="70">
        <v>86</v>
      </c>
      <c r="B113" s="71" t="s">
        <v>717</v>
      </c>
      <c r="C113" s="53" t="s">
        <v>718</v>
      </c>
      <c r="D113" s="72" t="s">
        <v>570</v>
      </c>
      <c r="E113" s="73">
        <v>1</v>
      </c>
      <c r="F113" s="55" t="s">
        <v>719</v>
      </c>
      <c r="G113" s="55">
        <v>20.9</v>
      </c>
      <c r="H113" s="74">
        <v>50.4</v>
      </c>
      <c r="I113" s="74">
        <v>50.4</v>
      </c>
      <c r="J113" s="55" t="s">
        <v>720</v>
      </c>
      <c r="K113" s="55">
        <v>52.67</v>
      </c>
      <c r="L113" s="75"/>
      <c r="M113" s="74">
        <f t="shared" si="4"/>
        <v>2.5200956937799046</v>
      </c>
      <c r="N113" s="72" t="s">
        <v>707</v>
      </c>
    </row>
    <row r="114" spans="1:14" ht="36">
      <c r="A114" s="70">
        <v>87</v>
      </c>
      <c r="B114" s="71" t="s">
        <v>721</v>
      </c>
      <c r="C114" s="53" t="s">
        <v>722</v>
      </c>
      <c r="D114" s="72" t="s">
        <v>570</v>
      </c>
      <c r="E114" s="73">
        <v>2</v>
      </c>
      <c r="F114" s="55" t="s">
        <v>723</v>
      </c>
      <c r="G114" s="55">
        <v>220</v>
      </c>
      <c r="H114" s="74">
        <v>269.64</v>
      </c>
      <c r="I114" s="74">
        <v>539.28</v>
      </c>
      <c r="J114" s="55" t="s">
        <v>724</v>
      </c>
      <c r="K114" s="55">
        <v>554.4</v>
      </c>
      <c r="L114" s="75"/>
      <c r="M114" s="74">
        <f t="shared" si="4"/>
        <v>2.52</v>
      </c>
      <c r="N114" s="72" t="s">
        <v>707</v>
      </c>
    </row>
    <row r="115" spans="1:14" ht="36">
      <c r="A115" s="70">
        <v>88</v>
      </c>
      <c r="B115" s="71" t="s">
        <v>725</v>
      </c>
      <c r="C115" s="53" t="s">
        <v>726</v>
      </c>
      <c r="D115" s="72" t="s">
        <v>570</v>
      </c>
      <c r="E115" s="73">
        <v>2</v>
      </c>
      <c r="F115" s="55" t="s">
        <v>727</v>
      </c>
      <c r="G115" s="55">
        <v>103.6</v>
      </c>
      <c r="H115" s="74">
        <v>163</v>
      </c>
      <c r="I115" s="74">
        <v>326</v>
      </c>
      <c r="J115" s="55" t="s">
        <v>728</v>
      </c>
      <c r="K115" s="55">
        <v>335.52</v>
      </c>
      <c r="L115" s="75"/>
      <c r="M115" s="74">
        <f t="shared" si="4"/>
        <v>3.2386100386100387</v>
      </c>
      <c r="N115" s="72" t="s">
        <v>729</v>
      </c>
    </row>
    <row r="116" spans="1:14" ht="36">
      <c r="A116" s="70">
        <v>89</v>
      </c>
      <c r="B116" s="71" t="s">
        <v>730</v>
      </c>
      <c r="C116" s="53" t="s">
        <v>731</v>
      </c>
      <c r="D116" s="72" t="s">
        <v>570</v>
      </c>
      <c r="E116" s="73">
        <v>1</v>
      </c>
      <c r="F116" s="55" t="s">
        <v>732</v>
      </c>
      <c r="G116" s="55">
        <v>189</v>
      </c>
      <c r="H116" s="74">
        <v>562.42</v>
      </c>
      <c r="I116" s="74">
        <v>562.42</v>
      </c>
      <c r="J116" s="55" t="s">
        <v>733</v>
      </c>
      <c r="K116" s="55">
        <v>574.52</v>
      </c>
      <c r="L116" s="75"/>
      <c r="M116" s="74">
        <f t="shared" si="4"/>
        <v>3.0397883597883597</v>
      </c>
      <c r="N116" s="72" t="s">
        <v>734</v>
      </c>
    </row>
    <row r="117" spans="1:14" ht="12.75">
      <c r="A117" s="70">
        <v>90</v>
      </c>
      <c r="B117" s="71" t="s">
        <v>735</v>
      </c>
      <c r="C117" s="53" t="s">
        <v>736</v>
      </c>
      <c r="D117" s="72" t="s">
        <v>570</v>
      </c>
      <c r="E117" s="73">
        <v>15</v>
      </c>
      <c r="F117" s="55" t="s">
        <v>737</v>
      </c>
      <c r="G117" s="55">
        <v>1192.5</v>
      </c>
      <c r="H117" s="74">
        <v>302</v>
      </c>
      <c r="I117" s="74">
        <v>4530</v>
      </c>
      <c r="J117" s="55" t="s">
        <v>738</v>
      </c>
      <c r="K117" s="55">
        <v>4637.25</v>
      </c>
      <c r="L117" s="75"/>
      <c r="M117" s="74">
        <f t="shared" si="4"/>
        <v>3.888679245283019</v>
      </c>
      <c r="N117" s="72" t="s">
        <v>739</v>
      </c>
    </row>
    <row r="118" spans="1:14" ht="24">
      <c r="A118" s="70">
        <v>91</v>
      </c>
      <c r="B118" s="71" t="s">
        <v>740</v>
      </c>
      <c r="C118" s="53" t="s">
        <v>741</v>
      </c>
      <c r="D118" s="72" t="s">
        <v>570</v>
      </c>
      <c r="E118" s="73">
        <v>3</v>
      </c>
      <c r="F118" s="55" t="s">
        <v>742</v>
      </c>
      <c r="G118" s="55">
        <v>711</v>
      </c>
      <c r="H118" s="74">
        <v>579.6</v>
      </c>
      <c r="I118" s="74">
        <v>1738.8</v>
      </c>
      <c r="J118" s="55" t="s">
        <v>743</v>
      </c>
      <c r="K118" s="55">
        <v>1791.72</v>
      </c>
      <c r="L118" s="75"/>
      <c r="M118" s="74">
        <f t="shared" si="4"/>
        <v>2.52</v>
      </c>
      <c r="N118" s="72" t="s">
        <v>707</v>
      </c>
    </row>
    <row r="119" spans="1:14" ht="48">
      <c r="A119" s="70">
        <v>92</v>
      </c>
      <c r="B119" s="71" t="s">
        <v>744</v>
      </c>
      <c r="C119" s="53" t="s">
        <v>745</v>
      </c>
      <c r="D119" s="72" t="s">
        <v>746</v>
      </c>
      <c r="E119" s="73">
        <v>125</v>
      </c>
      <c r="F119" s="55" t="s">
        <v>747</v>
      </c>
      <c r="G119" s="55">
        <v>1950</v>
      </c>
      <c r="H119" s="74">
        <v>54.23</v>
      </c>
      <c r="I119" s="74">
        <v>6778.75</v>
      </c>
      <c r="J119" s="55" t="s">
        <v>748</v>
      </c>
      <c r="K119" s="55">
        <v>6993.75</v>
      </c>
      <c r="L119" s="75"/>
      <c r="M119" s="74">
        <f t="shared" si="4"/>
        <v>3.5865384615384617</v>
      </c>
      <c r="N119" s="72" t="s">
        <v>749</v>
      </c>
    </row>
    <row r="120" spans="1:14" ht="36">
      <c r="A120" s="70">
        <v>93</v>
      </c>
      <c r="B120" s="71" t="s">
        <v>750</v>
      </c>
      <c r="C120" s="53" t="s">
        <v>751</v>
      </c>
      <c r="D120" s="72" t="s">
        <v>746</v>
      </c>
      <c r="E120" s="73">
        <v>28</v>
      </c>
      <c r="F120" s="55" t="s">
        <v>752</v>
      </c>
      <c r="G120" s="55">
        <v>179.48</v>
      </c>
      <c r="H120" s="74">
        <v>19.42</v>
      </c>
      <c r="I120" s="74">
        <v>543.76</v>
      </c>
      <c r="J120" s="55" t="s">
        <v>753</v>
      </c>
      <c r="K120" s="55">
        <v>555.52</v>
      </c>
      <c r="L120" s="75"/>
      <c r="M120" s="74">
        <f t="shared" si="4"/>
        <v>3.095163806552262</v>
      </c>
      <c r="N120" s="72" t="s">
        <v>754</v>
      </c>
    </row>
    <row r="121" spans="1:14" ht="36">
      <c r="A121" s="70">
        <v>94</v>
      </c>
      <c r="B121" s="71" t="s">
        <v>755</v>
      </c>
      <c r="C121" s="53" t="s">
        <v>756</v>
      </c>
      <c r="D121" s="72" t="s">
        <v>570</v>
      </c>
      <c r="E121" s="73">
        <v>2</v>
      </c>
      <c r="F121" s="55" t="s">
        <v>757</v>
      </c>
      <c r="G121" s="55">
        <v>41.4</v>
      </c>
      <c r="H121" s="74">
        <v>42.37</v>
      </c>
      <c r="I121" s="74">
        <v>84.74</v>
      </c>
      <c r="J121" s="55" t="s">
        <v>758</v>
      </c>
      <c r="K121" s="55">
        <v>86.58</v>
      </c>
      <c r="L121" s="75"/>
      <c r="M121" s="74">
        <f t="shared" si="4"/>
        <v>2.091304347826087</v>
      </c>
      <c r="N121" s="72" t="s">
        <v>759</v>
      </c>
    </row>
    <row r="122" spans="1:14" ht="24">
      <c r="A122" s="70">
        <v>95</v>
      </c>
      <c r="B122" s="71" t="s">
        <v>760</v>
      </c>
      <c r="C122" s="53" t="s">
        <v>761</v>
      </c>
      <c r="D122" s="72" t="s">
        <v>762</v>
      </c>
      <c r="E122" s="73">
        <v>2</v>
      </c>
      <c r="F122" s="55" t="s">
        <v>763</v>
      </c>
      <c r="G122" s="55">
        <v>39.58</v>
      </c>
      <c r="H122" s="74"/>
      <c r="I122" s="74"/>
      <c r="J122" s="55" t="s">
        <v>764</v>
      </c>
      <c r="K122" s="55">
        <v>99.72</v>
      </c>
      <c r="L122" s="75"/>
      <c r="M122" s="74">
        <f t="shared" si="4"/>
        <v>2.519454269833249</v>
      </c>
      <c r="N122" s="72"/>
    </row>
    <row r="123" spans="1:14" ht="24">
      <c r="A123" s="70">
        <v>96</v>
      </c>
      <c r="B123" s="71" t="s">
        <v>765</v>
      </c>
      <c r="C123" s="53" t="s">
        <v>766</v>
      </c>
      <c r="D123" s="72" t="s">
        <v>762</v>
      </c>
      <c r="E123" s="73">
        <v>4</v>
      </c>
      <c r="F123" s="55" t="s">
        <v>767</v>
      </c>
      <c r="G123" s="55">
        <v>206.56</v>
      </c>
      <c r="H123" s="74"/>
      <c r="I123" s="74"/>
      <c r="J123" s="55" t="s">
        <v>768</v>
      </c>
      <c r="K123" s="55">
        <v>520.52</v>
      </c>
      <c r="L123" s="75"/>
      <c r="M123" s="74">
        <f t="shared" si="4"/>
        <v>2.519945778466305</v>
      </c>
      <c r="N123" s="72"/>
    </row>
    <row r="124" spans="1:14" ht="12.75">
      <c r="A124" s="76"/>
      <c r="B124" s="77" t="s">
        <v>53</v>
      </c>
      <c r="C124" s="78" t="s">
        <v>769</v>
      </c>
      <c r="D124" s="79" t="s">
        <v>365</v>
      </c>
      <c r="E124" s="80"/>
      <c r="F124" s="81" t="s">
        <v>366</v>
      </c>
      <c r="G124" s="81">
        <v>13341</v>
      </c>
      <c r="H124" s="82"/>
      <c r="I124" s="82"/>
      <c r="J124" s="81" t="s">
        <v>366</v>
      </c>
      <c r="K124" s="81">
        <v>49200</v>
      </c>
      <c r="L124" s="83"/>
      <c r="M124" s="82">
        <f t="shared" si="4"/>
        <v>3.6878794693051495</v>
      </c>
      <c r="N124" s="79"/>
    </row>
    <row r="125" spans="1:14" ht="17.25" customHeight="1">
      <c r="A125" s="119" t="s">
        <v>770</v>
      </c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</row>
    <row r="126" spans="1:14" ht="24">
      <c r="A126" s="70">
        <v>98</v>
      </c>
      <c r="B126" s="71" t="s">
        <v>771</v>
      </c>
      <c r="C126" s="53" t="s">
        <v>772</v>
      </c>
      <c r="D126" s="72" t="s">
        <v>762</v>
      </c>
      <c r="E126" s="73">
        <v>1</v>
      </c>
      <c r="F126" s="55" t="s">
        <v>773</v>
      </c>
      <c r="G126" s="55">
        <v>669.1</v>
      </c>
      <c r="H126" s="74"/>
      <c r="I126" s="74"/>
      <c r="J126" s="55" t="s">
        <v>774</v>
      </c>
      <c r="K126" s="55">
        <v>2234.78</v>
      </c>
      <c r="L126" s="75"/>
      <c r="M126" s="74">
        <f aca="true" t="shared" si="5" ref="M126:M137">IF(ISNUMBER(K126/G126),IF(NOT(K126/G126=0),K126/G126," ")," ")</f>
        <v>3.3399790763712454</v>
      </c>
      <c r="N126" s="72"/>
    </row>
    <row r="127" spans="1:14" ht="24">
      <c r="A127" s="70">
        <v>99</v>
      </c>
      <c r="B127" s="71" t="s">
        <v>775</v>
      </c>
      <c r="C127" s="53" t="s">
        <v>776</v>
      </c>
      <c r="D127" s="72" t="s">
        <v>762</v>
      </c>
      <c r="E127" s="73">
        <v>6</v>
      </c>
      <c r="F127" s="55" t="s">
        <v>777</v>
      </c>
      <c r="G127" s="55">
        <v>985.5</v>
      </c>
      <c r="H127" s="74"/>
      <c r="I127" s="74"/>
      <c r="J127" s="55" t="s">
        <v>778</v>
      </c>
      <c r="K127" s="55">
        <v>3291.48</v>
      </c>
      <c r="L127" s="75"/>
      <c r="M127" s="74">
        <f t="shared" si="5"/>
        <v>3.339908675799087</v>
      </c>
      <c r="N127" s="72"/>
    </row>
    <row r="128" spans="1:14" ht="24">
      <c r="A128" s="70">
        <v>100</v>
      </c>
      <c r="B128" s="71" t="s">
        <v>779</v>
      </c>
      <c r="C128" s="53" t="s">
        <v>780</v>
      </c>
      <c r="D128" s="72" t="s">
        <v>762</v>
      </c>
      <c r="E128" s="73">
        <v>3</v>
      </c>
      <c r="F128" s="55" t="s">
        <v>781</v>
      </c>
      <c r="G128" s="55">
        <v>164.25</v>
      </c>
      <c r="H128" s="74"/>
      <c r="I128" s="74"/>
      <c r="J128" s="55" t="s">
        <v>782</v>
      </c>
      <c r="K128" s="55">
        <v>548.58</v>
      </c>
      <c r="L128" s="75"/>
      <c r="M128" s="74">
        <f t="shared" si="5"/>
        <v>3.339908675799087</v>
      </c>
      <c r="N128" s="72"/>
    </row>
    <row r="129" spans="1:14" ht="24">
      <c r="A129" s="70">
        <v>101</v>
      </c>
      <c r="B129" s="71" t="s">
        <v>783</v>
      </c>
      <c r="C129" s="53" t="s">
        <v>784</v>
      </c>
      <c r="D129" s="72" t="s">
        <v>762</v>
      </c>
      <c r="E129" s="73">
        <v>1</v>
      </c>
      <c r="F129" s="55" t="s">
        <v>785</v>
      </c>
      <c r="G129" s="55">
        <v>64.93</v>
      </c>
      <c r="H129" s="74"/>
      <c r="I129" s="74"/>
      <c r="J129" s="55" t="s">
        <v>786</v>
      </c>
      <c r="K129" s="55">
        <v>216.86</v>
      </c>
      <c r="L129" s="75"/>
      <c r="M129" s="74">
        <f t="shared" si="5"/>
        <v>3.339904512551979</v>
      </c>
      <c r="N129" s="72"/>
    </row>
    <row r="130" spans="1:14" ht="24">
      <c r="A130" s="70">
        <v>102</v>
      </c>
      <c r="B130" s="71" t="s">
        <v>787</v>
      </c>
      <c r="C130" s="53" t="s">
        <v>788</v>
      </c>
      <c r="D130" s="72" t="s">
        <v>762</v>
      </c>
      <c r="E130" s="73">
        <v>1</v>
      </c>
      <c r="F130" s="55" t="s">
        <v>789</v>
      </c>
      <c r="G130" s="55">
        <v>58.52</v>
      </c>
      <c r="H130" s="74"/>
      <c r="I130" s="74"/>
      <c r="J130" s="55" t="s">
        <v>790</v>
      </c>
      <c r="K130" s="55">
        <v>195.47</v>
      </c>
      <c r="L130" s="75"/>
      <c r="M130" s="74">
        <f t="shared" si="5"/>
        <v>3.340225563909774</v>
      </c>
      <c r="N130" s="72"/>
    </row>
    <row r="131" spans="1:14" ht="24">
      <c r="A131" s="70">
        <v>103</v>
      </c>
      <c r="B131" s="71" t="s">
        <v>791</v>
      </c>
      <c r="C131" s="53" t="s">
        <v>792</v>
      </c>
      <c r="D131" s="72" t="s">
        <v>762</v>
      </c>
      <c r="E131" s="73">
        <v>1</v>
      </c>
      <c r="F131" s="55" t="s">
        <v>793</v>
      </c>
      <c r="G131" s="55">
        <v>69.07</v>
      </c>
      <c r="H131" s="74"/>
      <c r="I131" s="74"/>
      <c r="J131" s="55" t="s">
        <v>794</v>
      </c>
      <c r="K131" s="55">
        <v>230.68</v>
      </c>
      <c r="L131" s="75"/>
      <c r="M131" s="74">
        <f t="shared" si="5"/>
        <v>3.3398002026929205</v>
      </c>
      <c r="N131" s="72"/>
    </row>
    <row r="132" spans="1:14" ht="24">
      <c r="A132" s="70">
        <v>104</v>
      </c>
      <c r="B132" s="71" t="s">
        <v>795</v>
      </c>
      <c r="C132" s="53" t="s">
        <v>796</v>
      </c>
      <c r="D132" s="72" t="s">
        <v>762</v>
      </c>
      <c r="E132" s="73">
        <v>1</v>
      </c>
      <c r="F132" s="55" t="s">
        <v>793</v>
      </c>
      <c r="G132" s="55">
        <v>69.07</v>
      </c>
      <c r="H132" s="74"/>
      <c r="I132" s="74"/>
      <c r="J132" s="55" t="s">
        <v>794</v>
      </c>
      <c r="K132" s="55">
        <v>230.68</v>
      </c>
      <c r="L132" s="75"/>
      <c r="M132" s="74">
        <f t="shared" si="5"/>
        <v>3.3398002026929205</v>
      </c>
      <c r="N132" s="72"/>
    </row>
    <row r="133" spans="1:14" ht="24">
      <c r="A133" s="70">
        <v>105</v>
      </c>
      <c r="B133" s="71" t="s">
        <v>797</v>
      </c>
      <c r="C133" s="53" t="s">
        <v>798</v>
      </c>
      <c r="D133" s="72" t="s">
        <v>762</v>
      </c>
      <c r="E133" s="73">
        <v>2</v>
      </c>
      <c r="F133" s="55" t="s">
        <v>799</v>
      </c>
      <c r="G133" s="55">
        <v>28.14</v>
      </c>
      <c r="H133" s="74"/>
      <c r="I133" s="74"/>
      <c r="J133" s="55" t="s">
        <v>800</v>
      </c>
      <c r="K133" s="55">
        <v>93.98</v>
      </c>
      <c r="L133" s="75"/>
      <c r="M133" s="74">
        <f t="shared" si="5"/>
        <v>3.3397299218194743</v>
      </c>
      <c r="N133" s="72"/>
    </row>
    <row r="134" spans="1:14" ht="24">
      <c r="A134" s="70">
        <v>106</v>
      </c>
      <c r="B134" s="71" t="s">
        <v>801</v>
      </c>
      <c r="C134" s="53" t="s">
        <v>802</v>
      </c>
      <c r="D134" s="72" t="s">
        <v>762</v>
      </c>
      <c r="E134" s="73">
        <v>2</v>
      </c>
      <c r="F134" s="55" t="s">
        <v>803</v>
      </c>
      <c r="G134" s="55">
        <v>81.24</v>
      </c>
      <c r="H134" s="74"/>
      <c r="I134" s="74"/>
      <c r="J134" s="55" t="s">
        <v>804</v>
      </c>
      <c r="K134" s="55">
        <v>271.36</v>
      </c>
      <c r="L134" s="75"/>
      <c r="M134" s="74">
        <f t="shared" si="5"/>
        <v>3.340226489414082</v>
      </c>
      <c r="N134" s="72"/>
    </row>
    <row r="135" spans="1:14" ht="24">
      <c r="A135" s="70">
        <v>107</v>
      </c>
      <c r="B135" s="71" t="s">
        <v>805</v>
      </c>
      <c r="C135" s="53" t="s">
        <v>806</v>
      </c>
      <c r="D135" s="72" t="s">
        <v>762</v>
      </c>
      <c r="E135" s="73">
        <v>1</v>
      </c>
      <c r="F135" s="55" t="s">
        <v>807</v>
      </c>
      <c r="G135" s="55">
        <v>4777.73</v>
      </c>
      <c r="H135" s="74"/>
      <c r="I135" s="74"/>
      <c r="J135" s="55" t="s">
        <v>808</v>
      </c>
      <c r="K135" s="55">
        <v>15957.63</v>
      </c>
      <c r="L135" s="75"/>
      <c r="M135" s="74">
        <f t="shared" si="5"/>
        <v>3.34000246979214</v>
      </c>
      <c r="N135" s="72"/>
    </row>
    <row r="136" spans="1:14" ht="24">
      <c r="A136" s="70">
        <v>108</v>
      </c>
      <c r="B136" s="71" t="s">
        <v>809</v>
      </c>
      <c r="C136" s="53" t="s">
        <v>810</v>
      </c>
      <c r="D136" s="72" t="s">
        <v>762</v>
      </c>
      <c r="E136" s="73">
        <v>1</v>
      </c>
      <c r="F136" s="55" t="s">
        <v>811</v>
      </c>
      <c r="G136" s="55">
        <v>2537.3</v>
      </c>
      <c r="H136" s="74"/>
      <c r="I136" s="74"/>
      <c r="J136" s="55" t="s">
        <v>812</v>
      </c>
      <c r="K136" s="55">
        <v>8474.58</v>
      </c>
      <c r="L136" s="75"/>
      <c r="M136" s="74">
        <f t="shared" si="5"/>
        <v>3.3399992117605324</v>
      </c>
      <c r="N136" s="72"/>
    </row>
    <row r="137" spans="1:14" ht="12.75">
      <c r="A137" s="84"/>
      <c r="B137" s="85" t="s">
        <v>53</v>
      </c>
      <c r="C137" s="86" t="s">
        <v>813</v>
      </c>
      <c r="D137" s="87" t="s">
        <v>365</v>
      </c>
      <c r="E137" s="88"/>
      <c r="F137" s="89" t="s">
        <v>366</v>
      </c>
      <c r="G137" s="89">
        <v>9505</v>
      </c>
      <c r="H137" s="90"/>
      <c r="I137" s="90"/>
      <c r="J137" s="89" t="s">
        <v>366</v>
      </c>
      <c r="K137" s="89">
        <v>31747</v>
      </c>
      <c r="L137" s="91"/>
      <c r="M137" s="90">
        <f t="shared" si="5"/>
        <v>3.340031562335613</v>
      </c>
      <c r="N137" s="87"/>
    </row>
    <row r="138" spans="1:14" ht="12.75">
      <c r="A138" s="115" t="s">
        <v>333</v>
      </c>
      <c r="B138" s="99"/>
      <c r="C138" s="99"/>
      <c r="D138" s="99"/>
      <c r="E138" s="99"/>
      <c r="F138" s="99"/>
      <c r="G138" s="92">
        <v>25281</v>
      </c>
      <c r="H138" s="93"/>
      <c r="I138" s="93"/>
      <c r="J138" s="93"/>
      <c r="K138" s="92">
        <v>101735</v>
      </c>
      <c r="L138" s="94"/>
      <c r="M138" s="92">
        <f aca="true" ca="1" t="shared" si="6" ref="M138:M152">IF(ISNUMBER(INDIRECT("K"&amp;ROW())/INDIRECT("G"&amp;ROW())),INDIRECT("K"&amp;ROW())/INDIRECT("G"&amp;ROW())," ")</f>
        <v>4.024168347771053</v>
      </c>
      <c r="N138" s="95" t="s">
        <v>814</v>
      </c>
    </row>
    <row r="139" spans="1:14" ht="12.75">
      <c r="A139" s="115" t="s">
        <v>334</v>
      </c>
      <c r="B139" s="99"/>
      <c r="C139" s="99"/>
      <c r="D139" s="99"/>
      <c r="E139" s="99"/>
      <c r="F139" s="99"/>
      <c r="G139" s="92">
        <v>25768</v>
      </c>
      <c r="H139" s="93"/>
      <c r="I139" s="93"/>
      <c r="J139" s="93"/>
      <c r="K139" s="92">
        <v>105893</v>
      </c>
      <c r="L139" s="94"/>
      <c r="M139" s="92">
        <f ca="1" t="shared" si="6"/>
        <v>4.1094768705371</v>
      </c>
      <c r="N139" s="95" t="s">
        <v>814</v>
      </c>
    </row>
    <row r="140" spans="1:14" ht="12.75">
      <c r="A140" s="115" t="s">
        <v>318</v>
      </c>
      <c r="B140" s="99"/>
      <c r="C140" s="99"/>
      <c r="D140" s="99"/>
      <c r="E140" s="99"/>
      <c r="F140" s="99"/>
      <c r="G140" s="92"/>
      <c r="H140" s="93"/>
      <c r="I140" s="93"/>
      <c r="J140" s="93"/>
      <c r="K140" s="92"/>
      <c r="L140" s="94"/>
      <c r="M140" s="92" t="str">
        <f ca="1" t="shared" si="6"/>
        <v> </v>
      </c>
      <c r="N140" s="95" t="s">
        <v>814</v>
      </c>
    </row>
    <row r="141" spans="1:14" ht="39" customHeight="1">
      <c r="A141" s="115" t="s">
        <v>319</v>
      </c>
      <c r="B141" s="99"/>
      <c r="C141" s="99"/>
      <c r="D141" s="99"/>
      <c r="E141" s="99"/>
      <c r="F141" s="99"/>
      <c r="G141" s="92">
        <v>487</v>
      </c>
      <c r="H141" s="93"/>
      <c r="I141" s="93"/>
      <c r="J141" s="93"/>
      <c r="K141" s="92">
        <v>4158</v>
      </c>
      <c r="L141" s="94"/>
      <c r="M141" s="92">
        <f ca="1" t="shared" si="6"/>
        <v>8.537987679671458</v>
      </c>
      <c r="N141" s="95" t="s">
        <v>814</v>
      </c>
    </row>
    <row r="142" spans="1:14" ht="12.75">
      <c r="A142" s="115" t="s">
        <v>322</v>
      </c>
      <c r="B142" s="99"/>
      <c r="C142" s="99"/>
      <c r="D142" s="99"/>
      <c r="E142" s="99"/>
      <c r="F142" s="99"/>
      <c r="G142" s="92"/>
      <c r="H142" s="93"/>
      <c r="I142" s="93"/>
      <c r="J142" s="93"/>
      <c r="K142" s="92"/>
      <c r="L142" s="94"/>
      <c r="M142" s="92" t="str">
        <f ca="1" t="shared" si="6"/>
        <v> </v>
      </c>
      <c r="N142" s="95" t="s">
        <v>814</v>
      </c>
    </row>
    <row r="143" spans="1:14" ht="12.75">
      <c r="A143" s="115" t="s">
        <v>323</v>
      </c>
      <c r="B143" s="99"/>
      <c r="C143" s="99"/>
      <c r="D143" s="99"/>
      <c r="E143" s="99"/>
      <c r="F143" s="99"/>
      <c r="G143" s="92">
        <v>2192</v>
      </c>
      <c r="H143" s="93"/>
      <c r="I143" s="93"/>
      <c r="J143" s="93"/>
      <c r="K143" s="92">
        <v>21748</v>
      </c>
      <c r="L143" s="94"/>
      <c r="M143" s="92">
        <f ca="1" t="shared" si="6"/>
        <v>9.921532846715328</v>
      </c>
      <c r="N143" s="95" t="s">
        <v>814</v>
      </c>
    </row>
    <row r="144" spans="1:14" ht="12.75">
      <c r="A144" s="115" t="s">
        <v>324</v>
      </c>
      <c r="B144" s="99"/>
      <c r="C144" s="99"/>
      <c r="D144" s="99"/>
      <c r="E144" s="99"/>
      <c r="F144" s="99"/>
      <c r="G144" s="92">
        <v>13341</v>
      </c>
      <c r="H144" s="93"/>
      <c r="I144" s="93"/>
      <c r="J144" s="93"/>
      <c r="K144" s="92">
        <v>49200</v>
      </c>
      <c r="L144" s="94"/>
      <c r="M144" s="92">
        <f ca="1" t="shared" si="6"/>
        <v>3.6878794693051495</v>
      </c>
      <c r="N144" s="95" t="s">
        <v>814</v>
      </c>
    </row>
    <row r="145" spans="1:14" ht="12.75">
      <c r="A145" s="115" t="s">
        <v>325</v>
      </c>
      <c r="B145" s="99"/>
      <c r="C145" s="99"/>
      <c r="D145" s="99"/>
      <c r="E145" s="99"/>
      <c r="F145" s="99"/>
      <c r="G145" s="92">
        <v>774</v>
      </c>
      <c r="H145" s="93"/>
      <c r="I145" s="93"/>
      <c r="J145" s="93"/>
      <c r="K145" s="92">
        <v>3636</v>
      </c>
      <c r="L145" s="94"/>
      <c r="M145" s="92">
        <f ca="1" t="shared" si="6"/>
        <v>4.6976744186046515</v>
      </c>
      <c r="N145" s="95" t="s">
        <v>814</v>
      </c>
    </row>
    <row r="146" spans="1:14" ht="12.75">
      <c r="A146" s="116" t="s">
        <v>326</v>
      </c>
      <c r="B146" s="97"/>
      <c r="C146" s="97"/>
      <c r="D146" s="97"/>
      <c r="E146" s="97"/>
      <c r="F146" s="97"/>
      <c r="G146" s="92">
        <v>2082</v>
      </c>
      <c r="H146" s="93"/>
      <c r="I146" s="93"/>
      <c r="J146" s="93"/>
      <c r="K146" s="92">
        <v>17555</v>
      </c>
      <c r="L146" s="94"/>
      <c r="M146" s="92">
        <f ca="1" t="shared" si="6"/>
        <v>8.431796349663784</v>
      </c>
      <c r="N146" s="95" t="s">
        <v>814</v>
      </c>
    </row>
    <row r="147" spans="1:14" ht="12.75">
      <c r="A147" s="116" t="s">
        <v>327</v>
      </c>
      <c r="B147" s="97"/>
      <c r="C147" s="97"/>
      <c r="D147" s="97"/>
      <c r="E147" s="97"/>
      <c r="F147" s="97"/>
      <c r="G147" s="92">
        <v>1425</v>
      </c>
      <c r="H147" s="93"/>
      <c r="I147" s="93"/>
      <c r="J147" s="93"/>
      <c r="K147" s="92">
        <v>11309</v>
      </c>
      <c r="L147" s="94"/>
      <c r="M147" s="92">
        <f ca="1" t="shared" si="6"/>
        <v>7.936140350877193</v>
      </c>
      <c r="N147" s="95" t="s">
        <v>814</v>
      </c>
    </row>
    <row r="148" spans="1:14" ht="12.75">
      <c r="A148" s="116" t="s">
        <v>335</v>
      </c>
      <c r="B148" s="97"/>
      <c r="C148" s="97"/>
      <c r="D148" s="97"/>
      <c r="E148" s="97"/>
      <c r="F148" s="97"/>
      <c r="G148" s="92"/>
      <c r="H148" s="93"/>
      <c r="I148" s="93"/>
      <c r="J148" s="93"/>
      <c r="K148" s="92"/>
      <c r="L148" s="94"/>
      <c r="M148" s="92" t="str">
        <f ca="1" t="shared" si="6"/>
        <v> </v>
      </c>
      <c r="N148" s="95" t="s">
        <v>814</v>
      </c>
    </row>
    <row r="149" spans="1:14" ht="12.75">
      <c r="A149" s="115" t="s">
        <v>329</v>
      </c>
      <c r="B149" s="99"/>
      <c r="C149" s="99"/>
      <c r="D149" s="99"/>
      <c r="E149" s="99"/>
      <c r="F149" s="99"/>
      <c r="G149" s="92">
        <v>19770</v>
      </c>
      <c r="H149" s="93"/>
      <c r="I149" s="93"/>
      <c r="J149" s="93"/>
      <c r="K149" s="92">
        <v>103010</v>
      </c>
      <c r="L149" s="94"/>
      <c r="M149" s="92">
        <f ca="1" t="shared" si="6"/>
        <v>5.210419828022256</v>
      </c>
      <c r="N149" s="95" t="s">
        <v>814</v>
      </c>
    </row>
    <row r="150" spans="1:14" ht="12.75">
      <c r="A150" s="115" t="s">
        <v>330</v>
      </c>
      <c r="B150" s="99"/>
      <c r="C150" s="99"/>
      <c r="D150" s="99"/>
      <c r="E150" s="99"/>
      <c r="F150" s="99"/>
      <c r="G150" s="92">
        <v>9505</v>
      </c>
      <c r="H150" s="93"/>
      <c r="I150" s="93"/>
      <c r="J150" s="93"/>
      <c r="K150" s="92">
        <v>31747</v>
      </c>
      <c r="L150" s="94"/>
      <c r="M150" s="92">
        <f ca="1" t="shared" si="6"/>
        <v>3.340031562335613</v>
      </c>
      <c r="N150" s="95" t="s">
        <v>814</v>
      </c>
    </row>
    <row r="151" spans="1:14" ht="12.75">
      <c r="A151" s="115" t="s">
        <v>331</v>
      </c>
      <c r="B151" s="99"/>
      <c r="C151" s="99"/>
      <c r="D151" s="99"/>
      <c r="E151" s="99"/>
      <c r="F151" s="99"/>
      <c r="G151" s="92">
        <v>29275</v>
      </c>
      <c r="H151" s="93"/>
      <c r="I151" s="93"/>
      <c r="J151" s="93"/>
      <c r="K151" s="92">
        <v>134757</v>
      </c>
      <c r="L151" s="94"/>
      <c r="M151" s="92">
        <f ca="1" t="shared" si="6"/>
        <v>4.603142613151153</v>
      </c>
      <c r="N151" s="95" t="s">
        <v>814</v>
      </c>
    </row>
    <row r="152" spans="1:14" ht="12.75">
      <c r="A152" s="116" t="s">
        <v>336</v>
      </c>
      <c r="B152" s="97"/>
      <c r="C152" s="97"/>
      <c r="D152" s="97"/>
      <c r="E152" s="97"/>
      <c r="F152" s="97"/>
      <c r="G152" s="92">
        <v>29275</v>
      </c>
      <c r="H152" s="93"/>
      <c r="I152" s="93"/>
      <c r="J152" s="93"/>
      <c r="K152" s="92">
        <v>134757</v>
      </c>
      <c r="L152" s="94"/>
      <c r="M152" s="92">
        <f ca="1" t="shared" si="6"/>
        <v>4.603142613151153</v>
      </c>
      <c r="N152" s="95" t="s">
        <v>814</v>
      </c>
    </row>
    <row r="153" spans="1:14" ht="12.75">
      <c r="A153" s="32"/>
      <c r="G153" s="46"/>
      <c r="H153" s="47"/>
      <c r="I153" s="47"/>
      <c r="J153" s="47"/>
      <c r="K153" s="46"/>
      <c r="L153" s="48"/>
      <c r="M153" s="46"/>
      <c r="N153" s="32"/>
    </row>
    <row r="154" spans="1:14" ht="12.75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49"/>
      <c r="M154" s="6"/>
      <c r="N154" s="6"/>
    </row>
    <row r="155" spans="1:14" ht="12.75">
      <c r="A155" s="33" t="s">
        <v>17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49"/>
      <c r="M155" s="6"/>
      <c r="N155" s="6"/>
    </row>
    <row r="156" spans="1:14" ht="12.75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49"/>
      <c r="M156" s="6"/>
      <c r="N156" s="6"/>
    </row>
    <row r="157" spans="1:14" ht="12.75">
      <c r="A157" s="33" t="s">
        <v>18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49"/>
      <c r="M157" s="6"/>
      <c r="N157" s="6"/>
    </row>
  </sheetData>
  <sheetProtection/>
  <mergeCells count="47">
    <mergeCell ref="G15:H15"/>
    <mergeCell ref="J15:K15"/>
    <mergeCell ref="A20:A22"/>
    <mergeCell ref="B20:B22"/>
    <mergeCell ref="C20:C22"/>
    <mergeCell ref="E20:E22"/>
    <mergeCell ref="M20:M22"/>
    <mergeCell ref="N20:N22"/>
    <mergeCell ref="D21:D22"/>
    <mergeCell ref="H21:I21"/>
    <mergeCell ref="J21:K21"/>
    <mergeCell ref="F20:G21"/>
    <mergeCell ref="H20:K20"/>
    <mergeCell ref="G14:H14"/>
    <mergeCell ref="J10:M10"/>
    <mergeCell ref="G12:H12"/>
    <mergeCell ref="J12:K12"/>
    <mergeCell ref="G13:H13"/>
    <mergeCell ref="J13:K13"/>
    <mergeCell ref="J14:K14"/>
    <mergeCell ref="A5:N5"/>
    <mergeCell ref="A6:N6"/>
    <mergeCell ref="A7:N7"/>
    <mergeCell ref="A8:N8"/>
    <mergeCell ref="G10:I10"/>
    <mergeCell ref="G11:H11"/>
    <mergeCell ref="J11:K11"/>
    <mergeCell ref="A24:N24"/>
    <mergeCell ref="A25:N25"/>
    <mergeCell ref="A35:N35"/>
    <mergeCell ref="A45:N45"/>
    <mergeCell ref="A125:N125"/>
    <mergeCell ref="A138:F138"/>
    <mergeCell ref="A139:F139"/>
    <mergeCell ref="A140:F140"/>
    <mergeCell ref="A141:F141"/>
    <mergeCell ref="A142:F142"/>
    <mergeCell ref="A143:F143"/>
    <mergeCell ref="A144:F144"/>
    <mergeCell ref="A151:F151"/>
    <mergeCell ref="A152:F152"/>
    <mergeCell ref="A145:F145"/>
    <mergeCell ref="A146:F146"/>
    <mergeCell ref="A147:F147"/>
    <mergeCell ref="A148:F148"/>
    <mergeCell ref="A149:F149"/>
    <mergeCell ref="A150:F150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77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2012-12-21T08:44:59Z</cp:lastPrinted>
  <dcterms:created xsi:type="dcterms:W3CDTF">2003-01-28T12:33:10Z</dcterms:created>
  <dcterms:modified xsi:type="dcterms:W3CDTF">2013-07-11T12:13:32Z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