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вд.рас Пушкина" sheetId="1" r:id="rId1"/>
    <sheet name="АКТсвд.рас Пушкина (2)" sheetId="2" r:id="rId2"/>
  </sheets>
  <definedNames>
    <definedName name="_xlnm.Print_Area" localSheetId="1">'АКТсвд.рас Пушкина (2)'!$A$1:$H$37</definedName>
    <definedName name="_xlnm.Print_Area" localSheetId="0">'свд.рас Пушкина'!$A$1:$H$48</definedName>
  </definedNames>
  <calcPr fullCalcOnLoad="1"/>
</workbook>
</file>

<file path=xl/sharedStrings.xml><?xml version="1.0" encoding="utf-8"?>
<sst xmlns="http://schemas.openxmlformats.org/spreadsheetml/2006/main" count="95" uniqueCount="74">
  <si>
    <t>Сводный сметный расчет стоимости строительства</t>
  </si>
  <si>
    <t>№</t>
  </si>
  <si>
    <t>Номера</t>
  </si>
  <si>
    <t>смет и расчетов</t>
  </si>
  <si>
    <t>Наименование глав,</t>
  </si>
  <si>
    <t>объектов,работ и затрат</t>
  </si>
  <si>
    <t>Сметная стоимость,тыс.руб</t>
  </si>
  <si>
    <t>работ</t>
  </si>
  <si>
    <t>Оборудования,</t>
  </si>
  <si>
    <t>п/п</t>
  </si>
  <si>
    <t>ГЛАВА 2.Основные объекты строительства</t>
  </si>
  <si>
    <t>Итого по главе 2.</t>
  </si>
  <si>
    <t>ВСЕГО ПО СМЕТНОМУ РАСЧЕТУ:</t>
  </si>
  <si>
    <t>Форма 1</t>
  </si>
  <si>
    <t xml:space="preserve">Общая сметная </t>
  </si>
  <si>
    <t>стоимость,тыс.руб.</t>
  </si>
  <si>
    <t>затрат</t>
  </si>
  <si>
    <t xml:space="preserve">Прочих </t>
  </si>
  <si>
    <t>мебели, инв.</t>
  </si>
  <si>
    <t>Стр.</t>
  </si>
  <si>
    <t>Монт.</t>
  </si>
  <si>
    <t>НДС 18%</t>
  </si>
  <si>
    <t>ИТОГО</t>
  </si>
  <si>
    <t>Заказчик:</t>
  </si>
  <si>
    <t>"_____" _________________ 20___г.</t>
  </si>
  <si>
    <t>УТВЕРЖДАЮ:</t>
  </si>
  <si>
    <t xml:space="preserve">Глава Симского городского поселения                                                                      </t>
  </si>
  <si>
    <t xml:space="preserve">______________________Саблуков В.А. </t>
  </si>
  <si>
    <t>Администрация Симского городского поселения</t>
  </si>
  <si>
    <t>Смета</t>
  </si>
  <si>
    <t>ВСЕГО</t>
  </si>
  <si>
    <t xml:space="preserve">Технический надзор 2.14% </t>
  </si>
  <si>
    <t>Перевод в текущий уровень цен 3кв 2012г (1,02*1,01*1,013*1,024)</t>
  </si>
  <si>
    <t>Составлена в базисных ценах на 01.2000 г. и текущих ценах на 3-го квартала 2012 г.</t>
  </si>
  <si>
    <t xml:space="preserve">"Ремонт проезжей части ул.Пушкина в г.Сим"  </t>
  </si>
  <si>
    <t>Ремонт проезжей части ул.Пушкина в г.Сим</t>
  </si>
  <si>
    <t>УТВЕРЖДАЮ</t>
  </si>
  <si>
    <t>"_____" _________________ 2014г.</t>
  </si>
  <si>
    <r>
      <rPr>
        <b/>
        <i/>
        <sz val="14"/>
        <rFont val="Arial"/>
        <family val="2"/>
      </rPr>
      <t xml:space="preserve">                                                           "Газоснабжение  жилых  домов  ул.Фурманова, Чапаева, Железнодорожная, Набережная, Октября в г.Сим  Челябинской  области"</t>
    </r>
    <r>
      <rPr>
        <b/>
        <i/>
        <u val="single"/>
        <sz val="14"/>
        <rFont val="Arial"/>
        <family val="2"/>
      </rPr>
      <t xml:space="preserve">  </t>
    </r>
  </si>
  <si>
    <t>Смета 01-01-01</t>
  </si>
  <si>
    <t>Смета 01-01-02</t>
  </si>
  <si>
    <t>на разбивочные работы (вынос осей сооружения в натуру)</t>
  </si>
  <si>
    <t>на контрольную исполнительную съемку</t>
  </si>
  <si>
    <t>Итого по главе1.</t>
  </si>
  <si>
    <t>Смета 02-01</t>
  </si>
  <si>
    <t xml:space="preserve">Газоснабжение  жилых  домов ул. Фурманова, Чапаева, Железнодорожная, Набережная. Октября а г. Сим Челябинской  области </t>
  </si>
  <si>
    <t>ГЛАВА 1. Подготовка  территории строительства</t>
  </si>
  <si>
    <t>ГЛАВА 4.Объекты  энергетического  хозяйства</t>
  </si>
  <si>
    <t>Смета 04-01</t>
  </si>
  <si>
    <t>на  электроснабжение  ПГБ</t>
  </si>
  <si>
    <t>Итого по главе 4.</t>
  </si>
  <si>
    <t>Смета 07-01</t>
  </si>
  <si>
    <t>Итого по главе 7.</t>
  </si>
  <si>
    <t>на восстановление  благоустройства</t>
  </si>
  <si>
    <t>ГЛАВА 7. Благоустройство</t>
  </si>
  <si>
    <t>Итого по главе 9.</t>
  </si>
  <si>
    <t>ГЛАВА 9. Прочие работы и затраты</t>
  </si>
  <si>
    <t>Смета 09-01</t>
  </si>
  <si>
    <t>на проведение пусконаладочных работ</t>
  </si>
  <si>
    <t>расчет</t>
  </si>
  <si>
    <t>затраты, командирование работников</t>
  </si>
  <si>
    <t>Итого по главе 8.</t>
  </si>
  <si>
    <t>ГЛАВА 8. Временные  здания и сооружения 1,5%</t>
  </si>
  <si>
    <t>Затраты  на строительно-монтажные  работы в  зимнее время  3,3%</t>
  </si>
  <si>
    <t>ИТОГО по  главам 1-9</t>
  </si>
  <si>
    <t>Резерв на  непредвиденные  работы  и  затраты 2%</t>
  </si>
  <si>
    <t>ВСЕГО по сводному сметному расчету</t>
  </si>
  <si>
    <t>НДС</t>
  </si>
  <si>
    <t>ВСЕГО  с  НДС</t>
  </si>
  <si>
    <t>Перевод  в  текущий  уровень   цен  4 кв 2014г (*1,022 *1,071)</t>
  </si>
  <si>
    <t>ИТОГО по  главам 1-8</t>
  </si>
  <si>
    <t>Составил___________________________________________________________________________________________ Е.Н.Волкова</t>
  </si>
  <si>
    <t>Глава Симского городского поселения</t>
  </si>
  <si>
    <t>__________________ В.А. Саблуков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</si>
</sst>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"/>
    <numFmt numFmtId="174" formatCode="0.0000"/>
    <numFmt numFmtId="175" formatCode="0.000"/>
    <numFmt numFmtId="176" formatCode="0.000000"/>
    <numFmt numFmtId="177" formatCode="0.0000000"/>
    <numFmt numFmtId="178" formatCode="0.0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u val="single"/>
      <sz val="14"/>
      <name val="Arial"/>
      <family val="2"/>
    </font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Verdana"/>
      <family val="2"/>
    </font>
    <font>
      <b/>
      <i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5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53" applyFont="1">
      <alignment/>
      <protection/>
    </xf>
    <xf numFmtId="0" fontId="8" fillId="0" borderId="0" xfId="53" applyFont="1">
      <alignment/>
      <protection/>
    </xf>
    <xf numFmtId="0" fontId="7" fillId="0" borderId="0" xfId="53" applyFont="1" applyAlignment="1">
      <alignment/>
      <protection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10" fillId="0" borderId="18" xfId="0" applyFont="1" applyBorder="1" applyAlignment="1">
      <alignment/>
    </xf>
    <xf numFmtId="0" fontId="9" fillId="0" borderId="18" xfId="0" applyFont="1" applyBorder="1" applyAlignment="1">
      <alignment vertical="top" wrapText="1"/>
    </xf>
    <xf numFmtId="0" fontId="9" fillId="0" borderId="18" xfId="0" applyFont="1" applyFill="1" applyBorder="1" applyAlignment="1">
      <alignment/>
    </xf>
    <xf numFmtId="175" fontId="9" fillId="0" borderId="18" xfId="0" applyNumberFormat="1" applyFont="1" applyBorder="1" applyAlignment="1">
      <alignment/>
    </xf>
    <xf numFmtId="0" fontId="11" fillId="0" borderId="0" xfId="0" applyFont="1" applyAlignment="1">
      <alignment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 horizontal="center"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/>
    </xf>
    <xf numFmtId="0" fontId="9" fillId="0" borderId="28" xfId="0" applyFont="1" applyBorder="1" applyAlignment="1">
      <alignment horizontal="center"/>
    </xf>
    <xf numFmtId="0" fontId="9" fillId="0" borderId="26" xfId="0" applyFont="1" applyBorder="1" applyAlignment="1">
      <alignment/>
    </xf>
    <xf numFmtId="0" fontId="9" fillId="0" borderId="21" xfId="0" applyFont="1" applyBorder="1" applyAlignment="1">
      <alignment horizontal="center"/>
    </xf>
    <xf numFmtId="175" fontId="9" fillId="0" borderId="18" xfId="0" applyNumberFormat="1" applyFont="1" applyBorder="1" applyAlignment="1">
      <alignment horizontal="center"/>
    </xf>
    <xf numFmtId="0" fontId="9" fillId="0" borderId="18" xfId="0" applyFont="1" applyBorder="1" applyAlignment="1">
      <alignment/>
    </xf>
    <xf numFmtId="0" fontId="13" fillId="0" borderId="0" xfId="0" applyFont="1" applyAlignment="1">
      <alignment/>
    </xf>
    <xf numFmtId="0" fontId="9" fillId="0" borderId="18" xfId="0" applyFont="1" applyBorder="1" applyAlignment="1">
      <alignment horizontal="right"/>
    </xf>
    <xf numFmtId="0" fontId="9" fillId="0" borderId="18" xfId="0" applyFont="1" applyBorder="1" applyAlignment="1">
      <alignment horizontal="left"/>
    </xf>
    <xf numFmtId="175" fontId="9" fillId="0" borderId="18" xfId="0" applyNumberFormat="1" applyFont="1" applyBorder="1" applyAlignment="1">
      <alignment/>
    </xf>
    <xf numFmtId="175" fontId="13" fillId="0" borderId="0" xfId="0" applyNumberFormat="1" applyFont="1" applyAlignment="1">
      <alignment/>
    </xf>
    <xf numFmtId="0" fontId="9" fillId="0" borderId="18" xfId="0" applyFont="1" applyFill="1" applyBorder="1" applyAlignment="1">
      <alignment wrapText="1"/>
    </xf>
    <xf numFmtId="0" fontId="9" fillId="0" borderId="18" xfId="0" applyFont="1" applyBorder="1" applyAlignment="1">
      <alignment wrapText="1"/>
    </xf>
    <xf numFmtId="175" fontId="9" fillId="0" borderId="18" xfId="0" applyNumberFormat="1" applyFont="1" applyBorder="1" applyAlignment="1">
      <alignment horizontal="right"/>
    </xf>
    <xf numFmtId="175" fontId="10" fillId="0" borderId="18" xfId="0" applyNumberFormat="1" applyFont="1" applyBorder="1" applyAlignment="1">
      <alignment horizontal="right" vertical="center"/>
    </xf>
    <xf numFmtId="175" fontId="10" fillId="0" borderId="18" xfId="0" applyNumberFormat="1" applyFont="1" applyBorder="1" applyAlignment="1">
      <alignment/>
    </xf>
    <xf numFmtId="175" fontId="10" fillId="0" borderId="18" xfId="0" applyNumberFormat="1" applyFont="1" applyBorder="1" applyAlignment="1">
      <alignment/>
    </xf>
    <xf numFmtId="0" fontId="10" fillId="0" borderId="18" xfId="0" applyFont="1" applyBorder="1" applyAlignment="1">
      <alignment/>
    </xf>
    <xf numFmtId="0" fontId="13" fillId="0" borderId="18" xfId="0" applyFont="1" applyBorder="1" applyAlignment="1">
      <alignment/>
    </xf>
    <xf numFmtId="175" fontId="13" fillId="0" borderId="18" xfId="0" applyNumberFormat="1" applyFont="1" applyBorder="1" applyAlignment="1">
      <alignment/>
    </xf>
    <xf numFmtId="0" fontId="14" fillId="0" borderId="18" xfId="0" applyFont="1" applyBorder="1" applyAlignment="1">
      <alignment/>
    </xf>
    <xf numFmtId="175" fontId="14" fillId="0" borderId="18" xfId="0" applyNumberFormat="1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Border="1" applyAlignment="1">
      <alignment/>
    </xf>
    <xf numFmtId="175" fontId="55" fillId="0" borderId="0" xfId="0" applyNumberFormat="1" applyFont="1" applyAlignment="1">
      <alignment/>
    </xf>
    <xf numFmtId="0" fontId="8" fillId="0" borderId="0" xfId="53" applyFont="1" applyAlignment="1">
      <alignment horizontal="left"/>
      <protection/>
    </xf>
    <xf numFmtId="0" fontId="15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53" applyFont="1" applyAlignment="1">
      <alignment horizontal="left"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14" fillId="0" borderId="18" xfId="0" applyFont="1" applyBorder="1" applyAlignment="1">
      <alignment horizontal="center"/>
    </xf>
    <xf numFmtId="0" fontId="10" fillId="0" borderId="29" xfId="0" applyFont="1" applyBorder="1" applyAlignment="1">
      <alignment horizontal="left"/>
    </xf>
    <xf numFmtId="0" fontId="10" fillId="0" borderId="30" xfId="0" applyFont="1" applyBorder="1" applyAlignment="1">
      <alignment horizontal="left"/>
    </xf>
    <xf numFmtId="0" fontId="10" fillId="0" borderId="31" xfId="0" applyFont="1" applyBorder="1" applyAlignment="1">
      <alignment horizontal="left"/>
    </xf>
    <xf numFmtId="0" fontId="14" fillId="0" borderId="29" xfId="0" applyFont="1" applyBorder="1" applyAlignment="1">
      <alignment horizontal="left"/>
    </xf>
    <xf numFmtId="0" fontId="13" fillId="0" borderId="30" xfId="0" applyFont="1" applyBorder="1" applyAlignment="1">
      <alignment horizontal="left"/>
    </xf>
    <xf numFmtId="0" fontId="13" fillId="0" borderId="31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7" fillId="0" borderId="0" xfId="53" applyFont="1" applyAlignment="1">
      <alignment horizontal="center"/>
      <protection/>
    </xf>
    <xf numFmtId="0" fontId="4" fillId="0" borderId="0" xfId="0" applyFont="1" applyAlignment="1">
      <alignment horizontal="center" vertical="top" wrapText="1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СР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view="pageBreakPreview" zoomScale="75" zoomScaleNormal="75" zoomScaleSheetLayoutView="75" zoomScalePageLayoutView="0" workbookViewId="0" topLeftCell="A1">
      <selection activeCell="E6" sqref="E6"/>
    </sheetView>
  </sheetViews>
  <sheetFormatPr defaultColWidth="9.140625" defaultRowHeight="12.75"/>
  <cols>
    <col min="1" max="1" width="14.421875" style="1" customWidth="1"/>
    <col min="2" max="2" width="22.140625" style="1" customWidth="1"/>
    <col min="3" max="3" width="66.57421875" style="1" customWidth="1"/>
    <col min="4" max="4" width="14.8515625" style="1" customWidth="1"/>
    <col min="5" max="5" width="15.140625" style="1" customWidth="1"/>
    <col min="6" max="6" width="21.7109375" style="1" customWidth="1"/>
    <col min="7" max="7" width="18.8515625" style="1" customWidth="1"/>
    <col min="8" max="8" width="20.421875" style="1" customWidth="1"/>
    <col min="9" max="16384" width="9.140625" style="1" customWidth="1"/>
  </cols>
  <sheetData>
    <row r="1" spans="1:3" s="4" customFormat="1" ht="38.25" customHeight="1">
      <c r="A1" s="5"/>
      <c r="B1" s="5"/>
      <c r="C1" s="5"/>
    </row>
    <row r="2" spans="1:8" s="4" customFormat="1" ht="20.25">
      <c r="A2" s="70"/>
      <c r="B2" s="70"/>
      <c r="C2" s="67"/>
      <c r="D2" s="68"/>
      <c r="E2" s="68"/>
      <c r="F2" s="76" t="s">
        <v>36</v>
      </c>
      <c r="G2" s="76"/>
      <c r="H2" s="76"/>
    </row>
    <row r="3" spans="1:8" s="4" customFormat="1" ht="20.25">
      <c r="A3" s="67"/>
      <c r="B3" s="67"/>
      <c r="C3" s="67"/>
      <c r="D3" s="68"/>
      <c r="E3" s="68"/>
      <c r="F3" s="69" t="s">
        <v>72</v>
      </c>
      <c r="G3" s="69"/>
      <c r="H3" s="69"/>
    </row>
    <row r="4" spans="1:8" s="4" customFormat="1" ht="20.25">
      <c r="A4" s="67"/>
      <c r="B4" s="67"/>
      <c r="C4" s="67"/>
      <c r="D4" s="68"/>
      <c r="E4" s="68"/>
      <c r="F4" s="76" t="s">
        <v>73</v>
      </c>
      <c r="G4" s="76"/>
      <c r="H4" s="76"/>
    </row>
    <row r="5" spans="1:8" s="4" customFormat="1" ht="20.25">
      <c r="A5" s="67"/>
      <c r="B5" s="67"/>
      <c r="C5" s="67"/>
      <c r="D5" s="7"/>
      <c r="E5" s="68"/>
      <c r="F5" s="76" t="s">
        <v>37</v>
      </c>
      <c r="G5" s="76"/>
      <c r="H5" s="76"/>
    </row>
    <row r="6" ht="51" customHeight="1"/>
    <row r="7" ht="15" hidden="1"/>
    <row r="8" spans="1:9" ht="18">
      <c r="A8" s="71" t="s">
        <v>0</v>
      </c>
      <c r="B8" s="71"/>
      <c r="C8" s="71"/>
      <c r="D8" s="71"/>
      <c r="E8" s="71"/>
      <c r="F8" s="71"/>
      <c r="G8" s="71"/>
      <c r="H8" s="71"/>
      <c r="I8" s="2"/>
    </row>
    <row r="10" spans="1:9" ht="43.5" customHeight="1">
      <c r="A10" s="72" t="s">
        <v>38</v>
      </c>
      <c r="B10" s="72"/>
      <c r="C10" s="72"/>
      <c r="D10" s="72"/>
      <c r="E10" s="72"/>
      <c r="F10" s="72"/>
      <c r="G10" s="72"/>
      <c r="H10" s="72"/>
      <c r="I10" s="3"/>
    </row>
    <row r="12" spans="1:8" ht="16.5">
      <c r="A12" s="31"/>
      <c r="B12" s="9"/>
      <c r="C12" s="9"/>
      <c r="D12" s="9"/>
      <c r="E12" s="9"/>
      <c r="F12" s="9"/>
      <c r="G12" s="9"/>
      <c r="H12" s="9"/>
    </row>
    <row r="13" spans="1:8" ht="17.25" hidden="1" thickBot="1">
      <c r="A13" s="9"/>
      <c r="B13" s="9"/>
      <c r="C13" s="9"/>
      <c r="D13" s="9"/>
      <c r="E13" s="9"/>
      <c r="F13" s="9"/>
      <c r="G13" s="9"/>
      <c r="H13" s="9"/>
    </row>
    <row r="14" spans="1:8" ht="16.5">
      <c r="A14" s="32" t="s">
        <v>1</v>
      </c>
      <c r="B14" s="40" t="s">
        <v>2</v>
      </c>
      <c r="C14" s="45" t="s">
        <v>4</v>
      </c>
      <c r="D14" s="73" t="s">
        <v>6</v>
      </c>
      <c r="E14" s="74"/>
      <c r="F14" s="74"/>
      <c r="G14" s="75"/>
      <c r="H14" s="34" t="s">
        <v>14</v>
      </c>
    </row>
    <row r="15" spans="1:8" ht="16.5">
      <c r="A15" s="33" t="s">
        <v>9</v>
      </c>
      <c r="B15" s="41" t="s">
        <v>3</v>
      </c>
      <c r="C15" s="35" t="s">
        <v>5</v>
      </c>
      <c r="D15" s="40" t="s">
        <v>19</v>
      </c>
      <c r="E15" s="16" t="s">
        <v>20</v>
      </c>
      <c r="F15" s="44" t="s">
        <v>8</v>
      </c>
      <c r="G15" s="36" t="s">
        <v>17</v>
      </c>
      <c r="H15" s="35" t="s">
        <v>15</v>
      </c>
    </row>
    <row r="16" spans="1:8" ht="16.5">
      <c r="A16" s="37"/>
      <c r="B16" s="42"/>
      <c r="C16" s="39"/>
      <c r="D16" s="43" t="s">
        <v>7</v>
      </c>
      <c r="E16" s="38" t="s">
        <v>7</v>
      </c>
      <c r="F16" s="42" t="s">
        <v>18</v>
      </c>
      <c r="G16" s="39" t="s">
        <v>16</v>
      </c>
      <c r="H16" s="36"/>
    </row>
    <row r="17" spans="1:8" ht="16.5">
      <c r="A17" s="33">
        <v>1</v>
      </c>
      <c r="B17" s="40">
        <v>2</v>
      </c>
      <c r="C17" s="35">
        <v>3</v>
      </c>
      <c r="D17" s="41">
        <v>4</v>
      </c>
      <c r="E17" s="16">
        <v>5</v>
      </c>
      <c r="F17" s="41">
        <v>6</v>
      </c>
      <c r="G17" s="16">
        <v>7</v>
      </c>
      <c r="H17" s="40">
        <v>8</v>
      </c>
    </row>
    <row r="18" spans="1:9" ht="16.5">
      <c r="A18" s="81" t="s">
        <v>46</v>
      </c>
      <c r="B18" s="82"/>
      <c r="C18" s="83"/>
      <c r="D18" s="25"/>
      <c r="E18" s="25"/>
      <c r="F18" s="25"/>
      <c r="G18" s="25"/>
      <c r="H18" s="30"/>
      <c r="I18" s="48"/>
    </row>
    <row r="19" spans="1:9" ht="16.5">
      <c r="A19" s="49">
        <v>1</v>
      </c>
      <c r="B19" s="50" t="s">
        <v>39</v>
      </c>
      <c r="C19" s="50" t="s">
        <v>41</v>
      </c>
      <c r="D19" s="55"/>
      <c r="E19" s="46"/>
      <c r="F19" s="46"/>
      <c r="G19" s="55">
        <v>29.87</v>
      </c>
      <c r="H19" s="30">
        <f>D19+E19+F19+G19</f>
        <v>29.87</v>
      </c>
      <c r="I19" s="48"/>
    </row>
    <row r="20" spans="1:9" ht="16.5">
      <c r="A20" s="49">
        <v>2</v>
      </c>
      <c r="B20" s="50" t="s">
        <v>40</v>
      </c>
      <c r="C20" s="50" t="s">
        <v>42</v>
      </c>
      <c r="D20" s="55"/>
      <c r="E20" s="46"/>
      <c r="F20" s="46"/>
      <c r="G20" s="55">
        <v>29.185</v>
      </c>
      <c r="H20" s="30">
        <f>D20+E20+F20+G20</f>
        <v>29.185</v>
      </c>
      <c r="I20" s="48"/>
    </row>
    <row r="21" spans="1:9" ht="16.5">
      <c r="A21" s="26"/>
      <c r="B21" s="26"/>
      <c r="C21" s="27" t="s">
        <v>43</v>
      </c>
      <c r="D21" s="56"/>
      <c r="E21" s="30"/>
      <c r="F21" s="30"/>
      <c r="G21" s="57">
        <f>G19+G20</f>
        <v>59.055</v>
      </c>
      <c r="H21" s="57">
        <f>D21+E21+F21+G21</f>
        <v>59.055</v>
      </c>
      <c r="I21" s="48"/>
    </row>
    <row r="22" spans="1:9" ht="16.5">
      <c r="A22" s="78" t="s">
        <v>10</v>
      </c>
      <c r="B22" s="79"/>
      <c r="C22" s="80"/>
      <c r="D22" s="30"/>
      <c r="E22" s="30"/>
      <c r="F22" s="30"/>
      <c r="G22" s="30"/>
      <c r="H22" s="30"/>
      <c r="I22" s="48"/>
    </row>
    <row r="23" spans="1:9" ht="49.5">
      <c r="A23" s="26">
        <v>1</v>
      </c>
      <c r="B23" s="54" t="s">
        <v>44</v>
      </c>
      <c r="C23" s="53" t="s">
        <v>45</v>
      </c>
      <c r="D23" s="30">
        <v>7523.08</v>
      </c>
      <c r="E23" s="30">
        <v>4267.04</v>
      </c>
      <c r="F23" s="30">
        <v>701.988</v>
      </c>
      <c r="G23" s="30"/>
      <c r="H23" s="30">
        <f>D23+E23+F23+G23</f>
        <v>12492.107999999998</v>
      </c>
      <c r="I23" s="48"/>
    </row>
    <row r="24" spans="1:9" ht="16.5">
      <c r="A24" s="26"/>
      <c r="B24" s="28"/>
      <c r="C24" s="27" t="s">
        <v>11</v>
      </c>
      <c r="D24" s="30">
        <f>SUM(D23:D23)</f>
        <v>7523.08</v>
      </c>
      <c r="E24" s="30">
        <f>SUM(E23:E23)</f>
        <v>4267.04</v>
      </c>
      <c r="F24" s="30">
        <f>SUM(F23:F23)</f>
        <v>701.988</v>
      </c>
      <c r="G24" s="30"/>
      <c r="H24" s="57">
        <f aca="true" t="shared" si="0" ref="H24:H41">D24+E24+F24+G24</f>
        <v>12492.107999999998</v>
      </c>
      <c r="I24" s="48"/>
    </row>
    <row r="25" spans="1:9" ht="16.5">
      <c r="A25" s="78" t="s">
        <v>47</v>
      </c>
      <c r="B25" s="79"/>
      <c r="C25" s="80"/>
      <c r="D25" s="30"/>
      <c r="E25" s="30"/>
      <c r="F25" s="30"/>
      <c r="G25" s="30"/>
      <c r="H25" s="30"/>
      <c r="I25" s="48"/>
    </row>
    <row r="26" spans="1:9" ht="16.5">
      <c r="A26" s="49">
        <v>1</v>
      </c>
      <c r="B26" s="26" t="s">
        <v>48</v>
      </c>
      <c r="C26" s="26" t="s">
        <v>49</v>
      </c>
      <c r="D26" s="30">
        <v>57.201</v>
      </c>
      <c r="E26" s="30">
        <v>37.084</v>
      </c>
      <c r="F26" s="30"/>
      <c r="G26" s="30"/>
      <c r="H26" s="30">
        <f t="shared" si="0"/>
        <v>94.285</v>
      </c>
      <c r="I26" s="48"/>
    </row>
    <row r="27" spans="1:9" ht="16.5">
      <c r="A27" s="26"/>
      <c r="B27" s="26"/>
      <c r="C27" s="27" t="s">
        <v>50</v>
      </c>
      <c r="D27" s="30">
        <f>D26</f>
        <v>57.201</v>
      </c>
      <c r="E27" s="30">
        <f>E26</f>
        <v>37.084</v>
      </c>
      <c r="F27" s="30"/>
      <c r="G27" s="30"/>
      <c r="H27" s="57">
        <f t="shared" si="0"/>
        <v>94.285</v>
      </c>
      <c r="I27" s="48"/>
    </row>
    <row r="28" spans="1:9" ht="16.5" customHeight="1">
      <c r="A28" s="78" t="s">
        <v>54</v>
      </c>
      <c r="B28" s="79"/>
      <c r="C28" s="80"/>
      <c r="D28" s="51"/>
      <c r="E28" s="51"/>
      <c r="F28" s="51"/>
      <c r="G28" s="51"/>
      <c r="H28" s="30"/>
      <c r="I28" s="48"/>
    </row>
    <row r="29" spans="1:9" ht="16.5" customHeight="1">
      <c r="A29" s="49">
        <v>1</v>
      </c>
      <c r="B29" s="47" t="s">
        <v>51</v>
      </c>
      <c r="C29" s="47" t="s">
        <v>53</v>
      </c>
      <c r="D29" s="51">
        <v>49.117</v>
      </c>
      <c r="E29" s="51"/>
      <c r="F29" s="51"/>
      <c r="G29" s="51"/>
      <c r="H29" s="30">
        <f t="shared" si="0"/>
        <v>49.117</v>
      </c>
      <c r="I29" s="48"/>
    </row>
    <row r="30" spans="1:9" ht="16.5" customHeight="1">
      <c r="A30" s="47"/>
      <c r="B30" s="47"/>
      <c r="C30" s="27" t="s">
        <v>52</v>
      </c>
      <c r="D30" s="51">
        <f>D29</f>
        <v>49.117</v>
      </c>
      <c r="E30" s="51"/>
      <c r="F30" s="51"/>
      <c r="G30" s="58"/>
      <c r="H30" s="57">
        <f t="shared" si="0"/>
        <v>49.117</v>
      </c>
      <c r="I30" s="48"/>
    </row>
    <row r="31" spans="1:9" ht="16.5" customHeight="1">
      <c r="A31" s="78" t="s">
        <v>62</v>
      </c>
      <c r="B31" s="79"/>
      <c r="C31" s="80"/>
      <c r="D31" s="51">
        <v>114.441</v>
      </c>
      <c r="E31" s="51">
        <v>64.562</v>
      </c>
      <c r="F31" s="51"/>
      <c r="G31" s="51"/>
      <c r="H31" s="30">
        <f t="shared" si="0"/>
        <v>179.003</v>
      </c>
      <c r="I31" s="48"/>
    </row>
    <row r="32" spans="1:9" ht="16.5" customHeight="1" hidden="1">
      <c r="A32" s="47"/>
      <c r="B32" s="47"/>
      <c r="C32" s="47"/>
      <c r="D32" s="51"/>
      <c r="E32" s="51"/>
      <c r="F32" s="51"/>
      <c r="G32" s="51"/>
      <c r="H32" s="30">
        <f t="shared" si="0"/>
        <v>0</v>
      </c>
      <c r="I32" s="48"/>
    </row>
    <row r="33" spans="1:9" ht="16.5" customHeight="1">
      <c r="A33" s="49"/>
      <c r="B33" s="47"/>
      <c r="C33" s="59" t="s">
        <v>61</v>
      </c>
      <c r="D33" s="51">
        <f>D31</f>
        <v>114.441</v>
      </c>
      <c r="E33" s="51">
        <f>E31</f>
        <v>64.562</v>
      </c>
      <c r="F33" s="51"/>
      <c r="G33" s="51"/>
      <c r="H33" s="57">
        <f t="shared" si="0"/>
        <v>179.003</v>
      </c>
      <c r="I33" s="48"/>
    </row>
    <row r="34" spans="1:9" ht="16.5" customHeight="1">
      <c r="A34" s="49"/>
      <c r="B34" s="47"/>
      <c r="C34" s="59" t="s">
        <v>70</v>
      </c>
      <c r="D34" s="51">
        <f>D21+D24+D27+D30+D33</f>
        <v>7743.839</v>
      </c>
      <c r="E34" s="51">
        <f>E21+E24+E27+E30+E33</f>
        <v>4368.686</v>
      </c>
      <c r="F34" s="51">
        <f>F21+F24+F27+F30+F33</f>
        <v>701.988</v>
      </c>
      <c r="G34" s="51">
        <f>G21+G24+G27+G30+G33</f>
        <v>59.055</v>
      </c>
      <c r="H34" s="58">
        <f>H21+H24+H27+H30+H33</f>
        <v>12873.568</v>
      </c>
      <c r="I34" s="48"/>
    </row>
    <row r="35" spans="1:9" ht="16.5" customHeight="1">
      <c r="A35" s="59" t="s">
        <v>56</v>
      </c>
      <c r="B35" s="47"/>
      <c r="C35" s="59"/>
      <c r="D35" s="51"/>
      <c r="E35" s="51"/>
      <c r="F35" s="51"/>
      <c r="G35" s="51"/>
      <c r="H35" s="30"/>
      <c r="I35" s="48"/>
    </row>
    <row r="36" spans="1:9" ht="32.25" customHeight="1">
      <c r="A36" s="47">
        <v>1</v>
      </c>
      <c r="B36" s="47"/>
      <c r="C36" s="54" t="s">
        <v>63</v>
      </c>
      <c r="D36" s="51">
        <v>255.547</v>
      </c>
      <c r="E36" s="51">
        <v>144.167</v>
      </c>
      <c r="F36" s="51"/>
      <c r="G36" s="51"/>
      <c r="H36" s="30">
        <f t="shared" si="0"/>
        <v>399.714</v>
      </c>
      <c r="I36" s="48"/>
    </row>
    <row r="37" spans="1:9" ht="16.5">
      <c r="A37" s="60">
        <v>2</v>
      </c>
      <c r="B37" s="60" t="s">
        <v>57</v>
      </c>
      <c r="C37" s="60" t="s">
        <v>58</v>
      </c>
      <c r="D37" s="61"/>
      <c r="E37" s="61"/>
      <c r="F37" s="61"/>
      <c r="G37" s="61">
        <v>94.176</v>
      </c>
      <c r="H37" s="30">
        <f t="shared" si="0"/>
        <v>94.176</v>
      </c>
      <c r="I37" s="48"/>
    </row>
    <row r="38" spans="1:9" ht="16.5">
      <c r="A38" s="60">
        <v>3</v>
      </c>
      <c r="B38" s="60" t="s">
        <v>59</v>
      </c>
      <c r="C38" s="60" t="s">
        <v>60</v>
      </c>
      <c r="D38" s="61"/>
      <c r="E38" s="61"/>
      <c r="F38" s="61"/>
      <c r="G38" s="61">
        <v>60.48</v>
      </c>
      <c r="H38" s="30">
        <f t="shared" si="0"/>
        <v>60.48</v>
      </c>
      <c r="I38" s="48"/>
    </row>
    <row r="39" spans="1:9" ht="16.5">
      <c r="A39" s="60"/>
      <c r="B39" s="60"/>
      <c r="C39" s="59" t="s">
        <v>55</v>
      </c>
      <c r="D39" s="61">
        <f>D36+D37+D38</f>
        <v>255.547</v>
      </c>
      <c r="E39" s="61">
        <f>E36+E37+E38</f>
        <v>144.167</v>
      </c>
      <c r="F39" s="61">
        <f>F36+F37+F38</f>
        <v>0</v>
      </c>
      <c r="G39" s="61">
        <f>G36+G37+G38</f>
        <v>154.656</v>
      </c>
      <c r="H39" s="57">
        <f t="shared" si="0"/>
        <v>554.37</v>
      </c>
      <c r="I39" s="48"/>
    </row>
    <row r="40" spans="1:9" ht="16.5">
      <c r="A40" s="60"/>
      <c r="B40" s="60"/>
      <c r="C40" s="62" t="s">
        <v>64</v>
      </c>
      <c r="D40" s="61">
        <f>D21+D24+D27+D30+D33+D39</f>
        <v>7999.3859999999995</v>
      </c>
      <c r="E40" s="61">
        <f>E21+E24+E27+E30+E33+E39</f>
        <v>4512.853</v>
      </c>
      <c r="F40" s="61">
        <f>F21+F24+F27+F30+F33+F39</f>
        <v>701.988</v>
      </c>
      <c r="G40" s="61">
        <f>G21+G24+G27+G30+G33+G39</f>
        <v>213.711</v>
      </c>
      <c r="H40" s="57">
        <f t="shared" si="0"/>
        <v>13427.937999999998</v>
      </c>
      <c r="I40" s="48"/>
    </row>
    <row r="41" spans="1:9" ht="16.5">
      <c r="A41" s="81" t="s">
        <v>65</v>
      </c>
      <c r="B41" s="82"/>
      <c r="C41" s="83"/>
      <c r="D41" s="61">
        <f>D40/100*2</f>
        <v>159.98772</v>
      </c>
      <c r="E41" s="61">
        <f>E40/100*2</f>
        <v>90.25706</v>
      </c>
      <c r="F41" s="61">
        <f>F40/100*2</f>
        <v>14.039760000000001</v>
      </c>
      <c r="G41" s="61">
        <f>G40/100*2</f>
        <v>4.274220000000001</v>
      </c>
      <c r="H41" s="57">
        <f t="shared" si="0"/>
        <v>268.55876</v>
      </c>
      <c r="I41" s="48"/>
    </row>
    <row r="42" spans="1:9" ht="16.5">
      <c r="A42" s="60"/>
      <c r="B42" s="60"/>
      <c r="C42" s="62" t="s">
        <v>66</v>
      </c>
      <c r="D42" s="61">
        <f>D40+D41</f>
        <v>8159.37372</v>
      </c>
      <c r="E42" s="61">
        <f>E40+E41</f>
        <v>4603.11006</v>
      </c>
      <c r="F42" s="61">
        <f>F40+F41</f>
        <v>716.0277600000001</v>
      </c>
      <c r="G42" s="61">
        <f>G40+G41</f>
        <v>217.98522000000003</v>
      </c>
      <c r="H42" s="57">
        <f>H40+H41</f>
        <v>13696.496759999998</v>
      </c>
      <c r="I42" s="48"/>
    </row>
    <row r="43" spans="1:9" ht="15.75">
      <c r="A43" s="64"/>
      <c r="B43" s="64"/>
      <c r="C43" s="65" t="s">
        <v>67</v>
      </c>
      <c r="D43" s="61">
        <f>D42/100*18</f>
        <v>1468.6872695999998</v>
      </c>
      <c r="E43" s="61">
        <f>E42/100*18</f>
        <v>828.5598108</v>
      </c>
      <c r="F43" s="61">
        <f>F42/100*18</f>
        <v>128.8849968</v>
      </c>
      <c r="G43" s="61">
        <f>G42/100*18</f>
        <v>39.237339600000006</v>
      </c>
      <c r="H43" s="63">
        <f>H42/100*18</f>
        <v>2465.3694167999997</v>
      </c>
      <c r="I43" s="48"/>
    </row>
    <row r="44" spans="1:9" ht="15.75">
      <c r="A44" s="64"/>
      <c r="B44" s="64"/>
      <c r="C44" s="65" t="s">
        <v>68</v>
      </c>
      <c r="D44" s="61">
        <f>D42+D43</f>
        <v>9628.060989599999</v>
      </c>
      <c r="E44" s="61">
        <f>E42+E43</f>
        <v>5431.6698708</v>
      </c>
      <c r="F44" s="61">
        <f>F42+F43</f>
        <v>844.9127568000001</v>
      </c>
      <c r="G44" s="61">
        <f>G42+G43</f>
        <v>257.2225596</v>
      </c>
      <c r="H44" s="63">
        <f>H42+H43</f>
        <v>16161.866176799998</v>
      </c>
      <c r="I44" s="48"/>
    </row>
    <row r="45" spans="1:9" ht="16.5">
      <c r="A45" s="77" t="s">
        <v>69</v>
      </c>
      <c r="B45" s="77"/>
      <c r="C45" s="77"/>
      <c r="D45" s="61">
        <f>D44*1.022*1.071</f>
        <v>10538.509692898553</v>
      </c>
      <c r="E45" s="61">
        <f>E44*1.022*1.071</f>
        <v>5945.2994371225905</v>
      </c>
      <c r="F45" s="61">
        <f>F44*1.022*1.071</f>
        <v>924.8093969085216</v>
      </c>
      <c r="G45" s="61">
        <f>G44*1.022*1.071</f>
        <v>281.54603928089523</v>
      </c>
      <c r="H45" s="57">
        <f>H44*1.022*1.071</f>
        <v>17690.16456621056</v>
      </c>
      <c r="I45" s="48"/>
    </row>
    <row r="46" spans="1:9" ht="15.75">
      <c r="A46" s="48"/>
      <c r="B46" s="48"/>
      <c r="C46" s="48"/>
      <c r="D46" s="52"/>
      <c r="E46" s="52"/>
      <c r="F46" s="66"/>
      <c r="G46" s="66"/>
      <c r="H46" s="66"/>
      <c r="I46" s="48"/>
    </row>
    <row r="47" spans="1:9" ht="15.75">
      <c r="A47" s="48"/>
      <c r="B47" s="48"/>
      <c r="C47" s="48"/>
      <c r="D47" s="52"/>
      <c r="E47" s="52"/>
      <c r="F47" s="66"/>
      <c r="G47" s="66"/>
      <c r="H47" s="66"/>
      <c r="I47" s="48"/>
    </row>
    <row r="48" spans="1:9" ht="15.75">
      <c r="A48" s="48"/>
      <c r="B48" s="48" t="s">
        <v>71</v>
      </c>
      <c r="C48" s="48"/>
      <c r="D48" s="52"/>
      <c r="E48" s="52"/>
      <c r="F48" s="52"/>
      <c r="G48" s="52"/>
      <c r="H48" s="52"/>
      <c r="I48" s="48"/>
    </row>
    <row r="49" spans="1:9" ht="15.75">
      <c r="A49" s="48"/>
      <c r="B49" s="48"/>
      <c r="C49" s="48"/>
      <c r="D49" s="52"/>
      <c r="E49" s="52"/>
      <c r="F49" s="52"/>
      <c r="G49" s="52"/>
      <c r="H49" s="52"/>
      <c r="I49" s="48"/>
    </row>
    <row r="50" spans="1:9" ht="15.75">
      <c r="A50" s="48"/>
      <c r="B50" s="48"/>
      <c r="C50" s="48"/>
      <c r="D50" s="52"/>
      <c r="E50" s="52"/>
      <c r="F50" s="52"/>
      <c r="G50" s="52"/>
      <c r="H50" s="52"/>
      <c r="I50" s="48"/>
    </row>
    <row r="51" spans="1:9" ht="15.75">
      <c r="A51" s="48"/>
      <c r="B51" s="48"/>
      <c r="C51" s="48"/>
      <c r="D51" s="52"/>
      <c r="E51" s="52"/>
      <c r="F51" s="52"/>
      <c r="G51" s="52"/>
      <c r="H51" s="52"/>
      <c r="I51" s="48"/>
    </row>
    <row r="52" spans="1:9" ht="15.75">
      <c r="A52" s="48"/>
      <c r="B52" s="48"/>
      <c r="C52" s="48"/>
      <c r="D52" s="52"/>
      <c r="E52" s="52"/>
      <c r="F52" s="52"/>
      <c r="G52" s="52"/>
      <c r="H52" s="52"/>
      <c r="I52" s="48"/>
    </row>
    <row r="53" spans="1:9" ht="15.75">
      <c r="A53" s="48"/>
      <c r="B53" s="48"/>
      <c r="C53" s="48"/>
      <c r="D53" s="52"/>
      <c r="E53" s="52"/>
      <c r="F53" s="52"/>
      <c r="G53" s="52"/>
      <c r="H53" s="52"/>
      <c r="I53" s="48"/>
    </row>
    <row r="54" spans="1:9" ht="15.75">
      <c r="A54" s="48"/>
      <c r="B54" s="48"/>
      <c r="C54" s="48"/>
      <c r="D54" s="52"/>
      <c r="E54" s="52"/>
      <c r="F54" s="52"/>
      <c r="G54" s="52"/>
      <c r="H54" s="52"/>
      <c r="I54" s="48"/>
    </row>
    <row r="55" spans="1:9" ht="15.75">
      <c r="A55" s="48"/>
      <c r="B55" s="48"/>
      <c r="C55" s="48"/>
      <c r="D55" s="52"/>
      <c r="E55" s="52"/>
      <c r="F55" s="52"/>
      <c r="G55" s="52"/>
      <c r="H55" s="52"/>
      <c r="I55" s="48"/>
    </row>
    <row r="56" spans="1:9" ht="15.75">
      <c r="A56" s="48"/>
      <c r="B56" s="48"/>
      <c r="C56" s="48"/>
      <c r="D56" s="52"/>
      <c r="E56" s="52"/>
      <c r="F56" s="52"/>
      <c r="G56" s="52"/>
      <c r="H56" s="52"/>
      <c r="I56" s="48"/>
    </row>
    <row r="57" spans="1:9" ht="15.75">
      <c r="A57" s="48"/>
      <c r="B57" s="48"/>
      <c r="C57" s="48"/>
      <c r="D57" s="52"/>
      <c r="E57" s="52"/>
      <c r="F57" s="52"/>
      <c r="G57" s="52"/>
      <c r="H57" s="52"/>
      <c r="I57" s="48"/>
    </row>
    <row r="58" spans="1:9" ht="15.75">
      <c r="A58" s="48"/>
      <c r="B58" s="48"/>
      <c r="C58" s="48"/>
      <c r="D58" s="52"/>
      <c r="E58" s="52"/>
      <c r="F58" s="52"/>
      <c r="G58" s="52"/>
      <c r="H58" s="52"/>
      <c r="I58" s="48"/>
    </row>
    <row r="59" spans="1:9" ht="15.75">
      <c r="A59" s="48"/>
      <c r="B59" s="48"/>
      <c r="C59" s="48"/>
      <c r="D59" s="52"/>
      <c r="E59" s="52"/>
      <c r="F59" s="52"/>
      <c r="G59" s="52"/>
      <c r="H59" s="52"/>
      <c r="I59" s="48"/>
    </row>
    <row r="60" spans="1:9" ht="15.75">
      <c r="A60" s="48"/>
      <c r="B60" s="48"/>
      <c r="C60" s="48"/>
      <c r="D60" s="52"/>
      <c r="E60" s="52"/>
      <c r="F60" s="52"/>
      <c r="G60" s="52"/>
      <c r="H60" s="52"/>
      <c r="I60" s="48"/>
    </row>
    <row r="61" spans="1:9" ht="15.75">
      <c r="A61" s="48"/>
      <c r="B61" s="48"/>
      <c r="C61" s="48"/>
      <c r="D61" s="52"/>
      <c r="E61" s="52"/>
      <c r="F61" s="52"/>
      <c r="G61" s="52"/>
      <c r="H61" s="52"/>
      <c r="I61" s="48"/>
    </row>
    <row r="62" spans="1:9" ht="15.75">
      <c r="A62" s="48"/>
      <c r="B62" s="48"/>
      <c r="C62" s="48"/>
      <c r="D62" s="52"/>
      <c r="E62" s="52"/>
      <c r="F62" s="52"/>
      <c r="G62" s="52"/>
      <c r="H62" s="52"/>
      <c r="I62" s="48"/>
    </row>
    <row r="63" spans="1:9" ht="15.75">
      <c r="A63" s="48"/>
      <c r="B63" s="48"/>
      <c r="C63" s="48"/>
      <c r="D63" s="52"/>
      <c r="E63" s="52"/>
      <c r="F63" s="52"/>
      <c r="G63" s="52"/>
      <c r="H63" s="52"/>
      <c r="I63" s="48"/>
    </row>
    <row r="64" spans="1:9" ht="15.75">
      <c r="A64" s="48"/>
      <c r="B64" s="48"/>
      <c r="C64" s="48"/>
      <c r="D64" s="52"/>
      <c r="E64" s="52"/>
      <c r="F64" s="52"/>
      <c r="G64" s="52"/>
      <c r="H64" s="52"/>
      <c r="I64" s="48"/>
    </row>
    <row r="65" spans="1:9" ht="15.75">
      <c r="A65" s="48"/>
      <c r="B65" s="48"/>
      <c r="C65" s="48"/>
      <c r="D65" s="52"/>
      <c r="E65" s="52"/>
      <c r="F65" s="52"/>
      <c r="G65" s="52"/>
      <c r="H65" s="52"/>
      <c r="I65" s="48"/>
    </row>
    <row r="66" spans="1:9" ht="15.75">
      <c r="A66" s="48"/>
      <c r="B66" s="48"/>
      <c r="C66" s="48"/>
      <c r="D66" s="52"/>
      <c r="E66" s="52"/>
      <c r="F66" s="52"/>
      <c r="G66" s="52"/>
      <c r="H66" s="52"/>
      <c r="I66" s="48"/>
    </row>
    <row r="67" spans="1:9" ht="15.75">
      <c r="A67" s="48"/>
      <c r="B67" s="48"/>
      <c r="C67" s="48"/>
      <c r="D67" s="52"/>
      <c r="E67" s="52"/>
      <c r="F67" s="52"/>
      <c r="G67" s="52"/>
      <c r="H67" s="52"/>
      <c r="I67" s="48"/>
    </row>
    <row r="68" spans="1:9" ht="15.75">
      <c r="A68" s="48"/>
      <c r="B68" s="48"/>
      <c r="C68" s="48"/>
      <c r="D68" s="52"/>
      <c r="E68" s="52"/>
      <c r="F68" s="52"/>
      <c r="G68" s="52"/>
      <c r="H68" s="52"/>
      <c r="I68" s="48"/>
    </row>
    <row r="69" spans="1:9" ht="15.75">
      <c r="A69" s="48"/>
      <c r="B69" s="48"/>
      <c r="C69" s="48"/>
      <c r="D69" s="52"/>
      <c r="E69" s="52"/>
      <c r="F69" s="52"/>
      <c r="G69" s="52"/>
      <c r="H69" s="52"/>
      <c r="I69" s="48"/>
    </row>
    <row r="70" spans="1:9" ht="15.75">
      <c r="A70" s="48"/>
      <c r="B70" s="48"/>
      <c r="C70" s="48"/>
      <c r="D70" s="52"/>
      <c r="E70" s="52"/>
      <c r="F70" s="52"/>
      <c r="G70" s="52"/>
      <c r="H70" s="52"/>
      <c r="I70" s="48"/>
    </row>
    <row r="71" spans="1:9" ht="15.75">
      <c r="A71" s="48"/>
      <c r="B71" s="48"/>
      <c r="C71" s="48"/>
      <c r="D71" s="52"/>
      <c r="E71" s="52"/>
      <c r="F71" s="52"/>
      <c r="G71" s="52"/>
      <c r="H71" s="52"/>
      <c r="I71" s="48"/>
    </row>
    <row r="72" spans="1:9" ht="15.75">
      <c r="A72" s="48"/>
      <c r="B72" s="48"/>
      <c r="C72" s="48"/>
      <c r="D72" s="52"/>
      <c r="E72" s="52"/>
      <c r="F72" s="52"/>
      <c r="G72" s="52"/>
      <c r="H72" s="52"/>
      <c r="I72" s="48"/>
    </row>
    <row r="73" spans="1:9" ht="15.75">
      <c r="A73" s="48"/>
      <c r="B73" s="48"/>
      <c r="C73" s="48"/>
      <c r="D73" s="52"/>
      <c r="E73" s="52"/>
      <c r="F73" s="52"/>
      <c r="G73" s="52"/>
      <c r="H73" s="52"/>
      <c r="I73" s="48"/>
    </row>
    <row r="74" spans="1:9" ht="15.75">
      <c r="A74" s="48"/>
      <c r="B74" s="48"/>
      <c r="C74" s="48"/>
      <c r="D74" s="52"/>
      <c r="E74" s="52"/>
      <c r="F74" s="52"/>
      <c r="G74" s="52"/>
      <c r="H74" s="52"/>
      <c r="I74" s="48"/>
    </row>
    <row r="75" spans="1:9" ht="15.75">
      <c r="A75" s="48"/>
      <c r="B75" s="48"/>
      <c r="C75" s="48"/>
      <c r="D75" s="52"/>
      <c r="E75" s="52"/>
      <c r="F75" s="52"/>
      <c r="G75" s="52"/>
      <c r="H75" s="52"/>
      <c r="I75" s="48"/>
    </row>
    <row r="76" spans="1:9" ht="15.75">
      <c r="A76" s="48"/>
      <c r="B76" s="48"/>
      <c r="C76" s="48"/>
      <c r="D76" s="48"/>
      <c r="E76" s="48"/>
      <c r="F76" s="48"/>
      <c r="G76" s="48"/>
      <c r="H76" s="48"/>
      <c r="I76" s="48"/>
    </row>
    <row r="77" spans="1:9" ht="15.75">
      <c r="A77" s="48"/>
      <c r="B77" s="48"/>
      <c r="C77" s="48"/>
      <c r="D77" s="48"/>
      <c r="E77" s="48"/>
      <c r="F77" s="48"/>
      <c r="G77" s="48"/>
      <c r="H77" s="48"/>
      <c r="I77" s="48"/>
    </row>
    <row r="78" spans="1:9" ht="15.75">
      <c r="A78" s="48"/>
      <c r="B78" s="48"/>
      <c r="C78" s="48"/>
      <c r="D78" s="48"/>
      <c r="E78" s="48"/>
      <c r="F78" s="48"/>
      <c r="G78" s="48"/>
      <c r="H78" s="48"/>
      <c r="I78" s="48"/>
    </row>
    <row r="79" spans="1:9" ht="15.75">
      <c r="A79" s="48"/>
      <c r="B79" s="48"/>
      <c r="C79" s="48"/>
      <c r="D79" s="48"/>
      <c r="E79" s="48"/>
      <c r="F79" s="48"/>
      <c r="G79" s="48"/>
      <c r="H79" s="48"/>
      <c r="I79" s="48"/>
    </row>
    <row r="80" spans="1:9" ht="15.75">
      <c r="A80" s="48"/>
      <c r="B80" s="48"/>
      <c r="C80" s="48"/>
      <c r="D80" s="48"/>
      <c r="E80" s="48"/>
      <c r="F80" s="48"/>
      <c r="G80" s="48"/>
      <c r="H80" s="48"/>
      <c r="I80" s="48"/>
    </row>
    <row r="81" spans="1:9" ht="15.75">
      <c r="A81" s="48"/>
      <c r="B81" s="48"/>
      <c r="C81" s="48"/>
      <c r="D81" s="48"/>
      <c r="E81" s="48"/>
      <c r="F81" s="48"/>
      <c r="G81" s="48"/>
      <c r="H81" s="48"/>
      <c r="I81" s="48"/>
    </row>
  </sheetData>
  <sheetProtection/>
  <mergeCells count="14">
    <mergeCell ref="A45:C45"/>
    <mergeCell ref="A22:C22"/>
    <mergeCell ref="A18:C18"/>
    <mergeCell ref="A25:C25"/>
    <mergeCell ref="A28:C28"/>
    <mergeCell ref="A31:C31"/>
    <mergeCell ref="A41:C41"/>
    <mergeCell ref="A2:B2"/>
    <mergeCell ref="A8:H8"/>
    <mergeCell ref="A10:H10"/>
    <mergeCell ref="D14:G14"/>
    <mergeCell ref="F2:H2"/>
    <mergeCell ref="F4:H4"/>
    <mergeCell ref="F5:H5"/>
  </mergeCells>
  <printOptions/>
  <pageMargins left="0.9055118110236221" right="0.1968503937007874" top="0.2755905511811024" bottom="0.2755905511811024" header="0.1968503937007874" footer="0.2362204724409449"/>
  <pageSetup fitToHeight="2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view="pageBreakPreview" zoomScale="75" zoomScaleNormal="75" zoomScaleSheetLayoutView="75" zoomScalePageLayoutView="0" workbookViewId="0" topLeftCell="A1">
      <selection activeCell="B50" sqref="B50"/>
    </sheetView>
  </sheetViews>
  <sheetFormatPr defaultColWidth="9.140625" defaultRowHeight="12.75"/>
  <cols>
    <col min="1" max="1" width="14.421875" style="1" customWidth="1"/>
    <col min="2" max="2" width="22.140625" style="1" customWidth="1"/>
    <col min="3" max="3" width="60.140625" style="1" customWidth="1"/>
    <col min="4" max="4" width="13.28125" style="1" customWidth="1"/>
    <col min="5" max="5" width="11.140625" style="1" customWidth="1"/>
    <col min="6" max="6" width="18.421875" style="1" customWidth="1"/>
    <col min="7" max="7" width="14.421875" style="1" customWidth="1"/>
    <col min="8" max="8" width="17.421875" style="1" customWidth="1"/>
    <col min="9" max="16384" width="9.140625" style="1" customWidth="1"/>
  </cols>
  <sheetData>
    <row r="1" spans="1:8" s="4" customFormat="1" ht="20.25">
      <c r="A1" s="5" t="s">
        <v>23</v>
      </c>
      <c r="B1" s="5" t="s">
        <v>28</v>
      </c>
      <c r="C1" s="5"/>
      <c r="H1" s="4" t="s">
        <v>13</v>
      </c>
    </row>
    <row r="2" spans="1:3" s="4" customFormat="1" ht="20.25">
      <c r="A2" s="5"/>
      <c r="B2" s="5"/>
      <c r="C2" s="5"/>
    </row>
    <row r="3" spans="1:3" s="4" customFormat="1" ht="20.25">
      <c r="A3" s="85" t="s">
        <v>25</v>
      </c>
      <c r="B3" s="85"/>
      <c r="C3" s="6"/>
    </row>
    <row r="4" spans="1:3" s="4" customFormat="1" ht="20.25">
      <c r="A4" s="8" t="s">
        <v>26</v>
      </c>
      <c r="B4" s="8"/>
      <c r="C4" s="7"/>
    </row>
    <row r="5" spans="1:3" s="4" customFormat="1" ht="20.25">
      <c r="A5" s="6" t="s">
        <v>27</v>
      </c>
      <c r="B5" s="6"/>
      <c r="C5" s="7"/>
    </row>
    <row r="6" spans="1:4" s="4" customFormat="1" ht="20.25">
      <c r="A6" s="6" t="s">
        <v>24</v>
      </c>
      <c r="B6" s="6"/>
      <c r="C6" s="7"/>
      <c r="D6" s="6"/>
    </row>
    <row r="8" ht="15" hidden="1"/>
    <row r="9" spans="1:9" ht="18">
      <c r="A9" s="71" t="s">
        <v>0</v>
      </c>
      <c r="B9" s="71"/>
      <c r="C9" s="71"/>
      <c r="D9" s="71"/>
      <c r="E9" s="71"/>
      <c r="F9" s="71"/>
      <c r="G9" s="71"/>
      <c r="H9" s="71"/>
      <c r="I9" s="2"/>
    </row>
    <row r="11" spans="1:9" ht="43.5" customHeight="1">
      <c r="A11" s="86" t="s">
        <v>34</v>
      </c>
      <c r="B11" s="86"/>
      <c r="C11" s="86"/>
      <c r="D11" s="86"/>
      <c r="E11" s="86"/>
      <c r="F11" s="86"/>
      <c r="G11" s="86"/>
      <c r="H11" s="86"/>
      <c r="I11" s="3"/>
    </row>
    <row r="13" spans="1:8" ht="17.25" thickBot="1">
      <c r="A13" s="31" t="s">
        <v>33</v>
      </c>
      <c r="B13" s="9"/>
      <c r="C13" s="9"/>
      <c r="D13" s="9"/>
      <c r="E13" s="9"/>
      <c r="F13" s="9"/>
      <c r="G13" s="9"/>
      <c r="H13" s="9"/>
    </row>
    <row r="14" spans="1:8" ht="17.25" hidden="1" thickBot="1">
      <c r="A14" s="9"/>
      <c r="B14" s="9"/>
      <c r="C14" s="9"/>
      <c r="D14" s="9"/>
      <c r="E14" s="9"/>
      <c r="F14" s="9"/>
      <c r="G14" s="9"/>
      <c r="H14" s="9"/>
    </row>
    <row r="15" spans="1:8" ht="17.25" thickBot="1">
      <c r="A15" s="10" t="s">
        <v>1</v>
      </c>
      <c r="B15" s="11" t="s">
        <v>2</v>
      </c>
      <c r="C15" s="12" t="s">
        <v>4</v>
      </c>
      <c r="D15" s="87" t="s">
        <v>6</v>
      </c>
      <c r="E15" s="88"/>
      <c r="F15" s="88"/>
      <c r="G15" s="88"/>
      <c r="H15" s="13" t="s">
        <v>14</v>
      </c>
    </row>
    <row r="16" spans="1:8" ht="16.5">
      <c r="A16" s="14" t="s">
        <v>9</v>
      </c>
      <c r="B16" s="15" t="s">
        <v>3</v>
      </c>
      <c r="C16" s="16" t="s">
        <v>5</v>
      </c>
      <c r="D16" s="11" t="s">
        <v>19</v>
      </c>
      <c r="E16" s="16" t="s">
        <v>20</v>
      </c>
      <c r="F16" s="17" t="s">
        <v>8</v>
      </c>
      <c r="G16" s="18" t="s">
        <v>17</v>
      </c>
      <c r="H16" s="14" t="s">
        <v>15</v>
      </c>
    </row>
    <row r="17" spans="1:8" ht="17.25" thickBot="1">
      <c r="A17" s="19"/>
      <c r="B17" s="20"/>
      <c r="C17" s="21"/>
      <c r="D17" s="22" t="s">
        <v>7</v>
      </c>
      <c r="E17" s="23" t="s">
        <v>7</v>
      </c>
      <c r="F17" s="20" t="s">
        <v>18</v>
      </c>
      <c r="G17" s="21" t="s">
        <v>16</v>
      </c>
      <c r="H17" s="24"/>
    </row>
    <row r="18" spans="1:8" ht="16.5">
      <c r="A18" s="14">
        <v>1</v>
      </c>
      <c r="B18" s="15">
        <v>2</v>
      </c>
      <c r="C18" s="16">
        <v>3</v>
      </c>
      <c r="D18" s="15">
        <v>4</v>
      </c>
      <c r="E18" s="16">
        <v>5</v>
      </c>
      <c r="F18" s="15">
        <v>6</v>
      </c>
      <c r="G18" s="16">
        <v>7</v>
      </c>
      <c r="H18" s="25">
        <v>8</v>
      </c>
    </row>
    <row r="19" spans="1:8" ht="16.5">
      <c r="A19" s="26"/>
      <c r="B19" s="26"/>
      <c r="C19" s="26"/>
      <c r="D19" s="26"/>
      <c r="E19" s="26"/>
      <c r="F19" s="26"/>
      <c r="G19" s="26"/>
      <c r="H19" s="26"/>
    </row>
    <row r="20" spans="1:8" ht="16.5">
      <c r="A20" s="78" t="s">
        <v>10</v>
      </c>
      <c r="B20" s="79"/>
      <c r="C20" s="80"/>
      <c r="D20" s="26"/>
      <c r="E20" s="26"/>
      <c r="F20" s="26"/>
      <c r="G20" s="26"/>
      <c r="H20" s="26"/>
    </row>
    <row r="21" spans="1:8" ht="16.5">
      <c r="A21" s="27">
        <v>1</v>
      </c>
      <c r="B21" s="28" t="s">
        <v>29</v>
      </c>
      <c r="C21" s="29" t="s">
        <v>35</v>
      </c>
      <c r="D21" s="26">
        <v>2201.703</v>
      </c>
      <c r="E21" s="26"/>
      <c r="F21" s="26"/>
      <c r="G21" s="26"/>
      <c r="H21" s="26">
        <f>D21+E21+F21+G21</f>
        <v>2201.703</v>
      </c>
    </row>
    <row r="22" spans="1:8" ht="16.5">
      <c r="A22" s="26"/>
      <c r="B22" s="28"/>
      <c r="C22" s="27" t="s">
        <v>11</v>
      </c>
      <c r="D22" s="26">
        <f>SUM(D21:D21)</f>
        <v>2201.703</v>
      </c>
      <c r="E22" s="26">
        <f>SUM(E21:E21)</f>
        <v>0</v>
      </c>
      <c r="F22" s="26">
        <f>SUM(F21:F21)</f>
        <v>0</v>
      </c>
      <c r="G22" s="26">
        <f>SUM(G21:G21)</f>
        <v>0</v>
      </c>
      <c r="H22" s="26">
        <f>SUM(H21:H21)</f>
        <v>2201.703</v>
      </c>
    </row>
    <row r="23" spans="1:8" ht="16.5">
      <c r="A23" s="26"/>
      <c r="B23" s="26"/>
      <c r="C23" s="26"/>
      <c r="D23" s="26"/>
      <c r="E23" s="26"/>
      <c r="F23" s="26"/>
      <c r="G23" s="26"/>
      <c r="H23" s="26"/>
    </row>
    <row r="24" spans="1:8" ht="16.5">
      <c r="A24" s="26"/>
      <c r="B24" s="26"/>
      <c r="C24" s="26"/>
      <c r="D24" s="26"/>
      <c r="E24" s="30"/>
      <c r="F24" s="26"/>
      <c r="G24" s="26"/>
      <c r="H24" s="30"/>
    </row>
    <row r="25" spans="1:8" ht="16.5">
      <c r="A25" s="26"/>
      <c r="B25" s="26"/>
      <c r="C25" s="27" t="s">
        <v>12</v>
      </c>
      <c r="D25" s="30">
        <f>D22</f>
        <v>2201.703</v>
      </c>
      <c r="E25" s="30">
        <f>E22</f>
        <v>0</v>
      </c>
      <c r="F25" s="30">
        <f>F22</f>
        <v>0</v>
      </c>
      <c r="G25" s="30">
        <f>G22</f>
        <v>0</v>
      </c>
      <c r="H25" s="30">
        <f>H22</f>
        <v>2201.703</v>
      </c>
    </row>
    <row r="26" spans="1:8" ht="16.5">
      <c r="A26" s="26"/>
      <c r="B26" s="26"/>
      <c r="C26" s="26"/>
      <c r="D26" s="26"/>
      <c r="E26" s="26"/>
      <c r="F26" s="26"/>
      <c r="G26" s="26"/>
      <c r="H26" s="30"/>
    </row>
    <row r="27" spans="1:8" ht="16.5">
      <c r="A27" s="78" t="s">
        <v>32</v>
      </c>
      <c r="B27" s="79"/>
      <c r="C27" s="80"/>
      <c r="D27" s="30">
        <f>D25*1.02*1.01*1.013*1.024</f>
        <v>2352.825301194547</v>
      </c>
      <c r="E27" s="30">
        <f>E25*4.64*1.02*1.02</f>
        <v>0</v>
      </c>
      <c r="F27" s="30">
        <f>F25*4.64*1.02*1.02</f>
        <v>0</v>
      </c>
      <c r="G27" s="30">
        <f>G25*4.64*1.02*1.02</f>
        <v>0</v>
      </c>
      <c r="H27" s="30">
        <f aca="true" t="shared" si="0" ref="H27:H32">D27</f>
        <v>2352.825301194547</v>
      </c>
    </row>
    <row r="28" spans="1:8" ht="16.5">
      <c r="A28" s="78" t="s">
        <v>21</v>
      </c>
      <c r="B28" s="79"/>
      <c r="C28" s="80"/>
      <c r="D28" s="30">
        <f>D27*18%</f>
        <v>423.5085542150185</v>
      </c>
      <c r="E28" s="30">
        <f>E27*18%</f>
        <v>0</v>
      </c>
      <c r="F28" s="30">
        <f>F27*18%</f>
        <v>0</v>
      </c>
      <c r="G28" s="30">
        <f>G27*18%</f>
        <v>0</v>
      </c>
      <c r="H28" s="30">
        <f t="shared" si="0"/>
        <v>423.5085542150185</v>
      </c>
    </row>
    <row r="29" spans="1:8" ht="16.5">
      <c r="A29" s="84" t="s">
        <v>22</v>
      </c>
      <c r="B29" s="84"/>
      <c r="C29" s="84"/>
      <c r="D29" s="30">
        <f>D27+D28</f>
        <v>2776.333855409566</v>
      </c>
      <c r="E29" s="30">
        <f>E27+E28</f>
        <v>0</v>
      </c>
      <c r="F29" s="30">
        <f>F27+F28</f>
        <v>0</v>
      </c>
      <c r="G29" s="30">
        <f>G27+G28</f>
        <v>0</v>
      </c>
      <c r="H29" s="30">
        <f t="shared" si="0"/>
        <v>2776.333855409566</v>
      </c>
    </row>
    <row r="30" spans="1:8" ht="16.5" hidden="1">
      <c r="A30" s="9"/>
      <c r="B30" s="9"/>
      <c r="C30" s="9"/>
      <c r="D30" s="9"/>
      <c r="E30" s="9"/>
      <c r="F30" s="9"/>
      <c r="G30" s="9"/>
      <c r="H30" s="30">
        <f t="shared" si="0"/>
        <v>0</v>
      </c>
    </row>
    <row r="31" spans="1:8" ht="16.5">
      <c r="A31" s="26" t="s">
        <v>31</v>
      </c>
      <c r="B31" s="26"/>
      <c r="C31" s="26"/>
      <c r="D31" s="30">
        <f>D29*2.14%</f>
        <v>59.41354450576471</v>
      </c>
      <c r="E31" s="26"/>
      <c r="F31" s="26"/>
      <c r="G31" s="26"/>
      <c r="H31" s="30">
        <f t="shared" si="0"/>
        <v>59.41354450576471</v>
      </c>
    </row>
    <row r="32" spans="1:8" ht="16.5">
      <c r="A32" s="26" t="s">
        <v>30</v>
      </c>
      <c r="B32" s="26"/>
      <c r="C32" s="26"/>
      <c r="D32" s="30">
        <f>D29+D31</f>
        <v>2835.7473999153303</v>
      </c>
      <c r="E32" s="26"/>
      <c r="F32" s="26"/>
      <c r="G32" s="26"/>
      <c r="H32" s="30">
        <f t="shared" si="0"/>
        <v>2835.7473999153303</v>
      </c>
    </row>
  </sheetData>
  <sheetProtection/>
  <mergeCells count="8">
    <mergeCell ref="A28:C28"/>
    <mergeCell ref="A29:C29"/>
    <mergeCell ref="A3:B3"/>
    <mergeCell ref="A9:H9"/>
    <mergeCell ref="A11:H11"/>
    <mergeCell ref="D15:G15"/>
    <mergeCell ref="A20:C20"/>
    <mergeCell ref="A27:C27"/>
  </mergeCells>
  <printOptions/>
  <pageMargins left="0.9055118110236221" right="0.1968503937007874" top="0.2755905511811024" bottom="0.2755905511811024" header="0.1968503937007874" footer="0.2362204724409449"/>
  <pageSetup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2014-07-23T09:48:58Z</cp:lastPrinted>
  <dcterms:created xsi:type="dcterms:W3CDTF">1996-10-08T23:32:33Z</dcterms:created>
  <dcterms:modified xsi:type="dcterms:W3CDTF">2014-08-06T11:46:48Z</dcterms:modified>
  <cp:category/>
  <cp:version/>
  <cp:contentType/>
  <cp:contentStatus/>
</cp:coreProperties>
</file>