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05" yWindow="65521" windowWidth="10200" windowHeight="817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  <author>onikitina</author>
    <author>&lt;&gt;</author>
    <author>YuKazaeva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0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1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1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1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0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0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0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71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173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69" authorId="0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69" authorId="0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69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69" authorId="0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69" authorId="0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69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0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&lt;Строка задания НР для рес.расч.&gt;
&lt;Строка задания СП для рес.расч.&gt;</t>
        </r>
      </text>
    </comment>
    <comment ref="V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69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0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0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8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5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YuKazaeva</author>
    <author>onikitina</author>
    <author>&lt;&gt;</author>
  </authors>
  <commentList>
    <comment ref="A5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0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0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0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0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0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0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единицы&gt;</t>
        </r>
      </text>
    </comment>
    <comment ref="G23" authorId="0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0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единицы&gt;</t>
        </r>
      </text>
    </comment>
    <comment ref="K23" authorId="0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2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0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61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163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A14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143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143" authorId="1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43" authorId="2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0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0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43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2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</commentList>
</comments>
</file>

<file path=xl/sharedStrings.xml><?xml version="1.0" encoding="utf-8"?>
<sst xmlns="http://schemas.openxmlformats.org/spreadsheetml/2006/main" count="1089" uniqueCount="714">
  <si>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</si>
  <si>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</si>
  <si>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</si>
  <si>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</si>
  <si>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</si>
  <si>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</si>
  <si>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</si>
  <si>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</si>
  <si>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</si>
  <si>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</si>
  <si>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</si>
  <si>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</si>
  <si>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</si>
  <si>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</si>
  <si>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</si>
  <si>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</si>
  <si>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</si>
  <si>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</si>
  <si>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</si>
  <si>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</si>
  <si>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</si>
  <si>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</si>
  <si>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</si>
  <si>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</si>
  <si>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</si>
  <si>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</si>
  <si>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</si>
  <si>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</si>
  <si>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</si>
  <si>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</si>
  <si>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</si>
  <si>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</si>
  <si>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</si>
  <si>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</si>
  <si>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</si>
  <si>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</si>
  <si>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>СОГЛАСОВАНО</t>
  </si>
  <si>
    <t>Основание:03220127-448-01-ЭМ</t>
  </si>
  <si>
    <t>Составил:_______________________Антонович Т.П.</t>
  </si>
  <si>
    <t xml:space="preserve">                           Раздел 1. Оборудование</t>
  </si>
  <si>
    <t>ТЕРм08-03-521-01
Рубильник на плите с центральной или боковой рукояткой или управлением штангой, устанавливаемый на металлическом основании,: однополюсный на ток до 250 А
1 шт.</t>
  </si>
  <si>
    <t>15,88
_____
60,26</t>
  </si>
  <si>
    <t>16
_____
60</t>
  </si>
  <si>
    <t>175
_____
82</t>
  </si>
  <si>
    <t>Накладные расходы от ФОТ(201 руб.)</t>
  </si>
  <si>
    <t>95%*0.85</t>
  </si>
  <si>
    <t>Сметная прибыль от ФОТ(201 руб.)</t>
  </si>
  <si>
    <t>65%*0.8</t>
  </si>
  <si>
    <t>Всего с НР и СП</t>
  </si>
  <si>
    <t/>
  </si>
  <si>
    <t>ТСЦ-509-0617
Выключатели врубные с боковой съемной смещенной рукояткой: ВР32-31В 31250-32 УХЛ3 I-100А
шт.</t>
  </si>
  <si>
    <t xml:space="preserve">
_____
241,7</t>
  </si>
  <si>
    <t xml:space="preserve">
_____
242</t>
  </si>
  <si>
    <t xml:space="preserve">
_____
460</t>
  </si>
  <si>
    <t>ТЕРм08-03-572-03
Блок управления шкафного исполнения или распределительный пункт (шкаф), устанавливаемый: на стене, высота и ширина до 600х600 мм
1 шт.</t>
  </si>
  <si>
    <t>29,09
_____
183,12</t>
  </si>
  <si>
    <t>30,98
_____
1,63</t>
  </si>
  <si>
    <t>29
_____
183</t>
  </si>
  <si>
    <t>31
_____
2</t>
  </si>
  <si>
    <t>321
_____
825</t>
  </si>
  <si>
    <t>167
_____
18</t>
  </si>
  <si>
    <t>Накладные расходы от ФОТ(390 руб.)</t>
  </si>
  <si>
    <t>Сметная прибыль от ФОТ(390 руб.)</t>
  </si>
  <si>
    <t>ТСЦ-999-0004
Преобразователь частоты E-9-5RST4, Erman, 17270/1,18/3,94
шт</t>
  </si>
  <si>
    <t>ТЕРм08-03-532-04
Пост управления кнопочный общего назначения, устанавливаемый на конструкции: на стене или колонне, количество элементов поста до 3
1 шт.</t>
  </si>
  <si>
    <t>21,65
_____
56,66</t>
  </si>
  <si>
    <t>22
_____
56</t>
  </si>
  <si>
    <t>239
_____
301</t>
  </si>
  <si>
    <t>Накладные расходы от ФОТ(275 руб.)</t>
  </si>
  <si>
    <t>Сметная прибыль от ФОТ(275 руб.)</t>
  </si>
  <si>
    <t>ТСЦ-509-0566
Панели с кожухом к постам управления : ПКУ15-21.111-54 У2
шт.</t>
  </si>
  <si>
    <t>ТЕРм08-02-396-06
Короб металлический по стенам и потолкам, длина: 3 м
100 м</t>
  </si>
  <si>
    <t>349,57
_____
229,02</t>
  </si>
  <si>
    <t>288,86
_____
17,8</t>
  </si>
  <si>
    <t>31
_____
21</t>
  </si>
  <si>
    <t>26
_____
2</t>
  </si>
  <si>
    <t>347
_____
77</t>
  </si>
  <si>
    <t>138
_____
18</t>
  </si>
  <si>
    <t>Накладные расходы от ФОТ(420 руб.)</t>
  </si>
  <si>
    <t>Сметная прибыль от ФОТ(420 руб.)</t>
  </si>
  <si>
    <t>ТСЦ-901-0007
Металлический лоток 100х50, ДКС, арт. 35262, 205,29/1,18/5,33
шт</t>
  </si>
  <si>
    <t xml:space="preserve">
_____
32,64</t>
  </si>
  <si>
    <t xml:space="preserve">
_____
98</t>
  </si>
  <si>
    <t xml:space="preserve">
_____
522</t>
  </si>
  <si>
    <t>ТСЦ-901-0019
Перегородка высотой 50, ДКС, арт. 36480, 144,26/1,18/5,33
шт</t>
  </si>
  <si>
    <t xml:space="preserve">
_____
22,94</t>
  </si>
  <si>
    <t xml:space="preserve">
_____
23</t>
  </si>
  <si>
    <t xml:space="preserve">
_____
122</t>
  </si>
  <si>
    <t>ТЕРм08-02-407-06
Труба стальная по установленным конструкциям, в готовых бороздах, по основанию пола, диаметр: до 25 мм
100 м</t>
  </si>
  <si>
    <t>225,91
_____
308,68</t>
  </si>
  <si>
    <t>150,57
_____
7,68</t>
  </si>
  <si>
    <t>2
_____
3</t>
  </si>
  <si>
    <t>25
_____
18</t>
  </si>
  <si>
    <t>8
_____
1</t>
  </si>
  <si>
    <t>Накладные расходы от ФОТ(30 руб.)</t>
  </si>
  <si>
    <t>Сметная прибыль от ФОТ(30 руб.)</t>
  </si>
  <si>
    <t>ТСЦ-103-0003
Трубы стальные сварные водогазопроводные с резьбой черные легкие (неоцинкованные) диаметр условного прохода: 25 мм, толщина стенки 2,8 мм
м</t>
  </si>
  <si>
    <t xml:space="preserve">
_____
15,6</t>
  </si>
  <si>
    <t xml:space="preserve">
_____
16</t>
  </si>
  <si>
    <t xml:space="preserve">
_____
52</t>
  </si>
  <si>
    <t>ТЕРм08-02-410-02
Труба полиэтиленовая по основанию пола, диаметр: до 50 мм
100 м</t>
  </si>
  <si>
    <t>227,1
_____
252,16</t>
  </si>
  <si>
    <t>37,16
_____
2,29</t>
  </si>
  <si>
    <t>45
_____
51</t>
  </si>
  <si>
    <t>501
_____
167</t>
  </si>
  <si>
    <t>38
_____
5</t>
  </si>
  <si>
    <t>Накладные расходы от ФОТ(582 руб.)</t>
  </si>
  <si>
    <t>Сметная прибыль от ФОТ(582 руб.)</t>
  </si>
  <si>
    <t>ТСЦ-901-0028
Гибкая труба из полипрпилена Дн25, ДКС, арт. 11925, 33,72/1,18/5,33
м</t>
  </si>
  <si>
    <t xml:space="preserve">
_____
5,36</t>
  </si>
  <si>
    <t xml:space="preserve">
_____
107</t>
  </si>
  <si>
    <t xml:space="preserve">
_____
571</t>
  </si>
  <si>
    <t>ТЕРм08-02-412-02
Затягивание провода в проложенные трубы и металлические рукава первого одножильного или многожильного в общей оплетке, суммарное сечение: до 6 мм2
100 м</t>
  </si>
  <si>
    <t>80,14
_____
205,72</t>
  </si>
  <si>
    <t>4,99
_____
0,33</t>
  </si>
  <si>
    <t>54
_____
138</t>
  </si>
  <si>
    <t>592
_____
334</t>
  </si>
  <si>
    <t>18
_____
2</t>
  </si>
  <si>
    <t>Накладные расходы от ФОТ(683 руб.)</t>
  </si>
  <si>
    <t>Сметная прибыль от ФОТ(683 руб.)</t>
  </si>
  <si>
    <t>ТЕРм08-02-412-03
Затягивание провода в проложенные трубы и металлические рукава первого одножильного или многожильного в общей оплетке, суммарное сечение: до 16 мм2
100 м</t>
  </si>
  <si>
    <t>93,46
_____
221,67</t>
  </si>
  <si>
    <t>9,98
_____
0,65</t>
  </si>
  <si>
    <t>19
_____
44</t>
  </si>
  <si>
    <t>206
_____
119</t>
  </si>
  <si>
    <t>11
_____
1</t>
  </si>
  <si>
    <t>Накладные расходы от ФОТ(238 руб.)</t>
  </si>
  <si>
    <t>Сметная прибыль от ФОТ(238 руб.)</t>
  </si>
  <si>
    <t>ТЕРм08-02-147-01
Кабель до 35 кВ по установленным конструкциям и лоткам с креплением на поворотах и в конце трассы, масса 1 м кабеля: до 1 кг
100 м кабеля</t>
  </si>
  <si>
    <t>141,06
_____
114,17</t>
  </si>
  <si>
    <t>435,08
_____
41,97</t>
  </si>
  <si>
    <t>65
_____
53</t>
  </si>
  <si>
    <t>200
_____
19</t>
  </si>
  <si>
    <t>715
_____
201</t>
  </si>
  <si>
    <t>678
_____
213</t>
  </si>
  <si>
    <t>Накладные расходы от ФОТ(1067 руб.)</t>
  </si>
  <si>
    <t>Сметная прибыль от ФОТ(1067 руб.)</t>
  </si>
  <si>
    <t>ТСЦ-901-0001
Кабель ВВГнг 5х2,5, Балтпромкомплект, 45/1,18/5,33
м</t>
  </si>
  <si>
    <t xml:space="preserve">
_____
7,15</t>
  </si>
  <si>
    <t xml:space="preserve">
_____
143</t>
  </si>
  <si>
    <t xml:space="preserve">
_____
762</t>
  </si>
  <si>
    <t>ТСЦ-901-0002
Кабель ВВГнг 4х10, Балтпромкомплект, 136/1,18/5,33
м</t>
  </si>
  <si>
    <t xml:space="preserve">
_____
21,62</t>
  </si>
  <si>
    <t xml:space="preserve">
_____
995</t>
  </si>
  <si>
    <t xml:space="preserve">
_____
5301</t>
  </si>
  <si>
    <t>ТСЦ-901-0003
Кабель ВВГнг 4х1,5, Балтпромкомплект, 22/1,18/5,33
м</t>
  </si>
  <si>
    <t xml:space="preserve">
_____
3,5</t>
  </si>
  <si>
    <t xml:space="preserve">
_____
70</t>
  </si>
  <si>
    <t xml:space="preserve">
_____
373</t>
  </si>
  <si>
    <t>ТСЦ-901-0006
Кабель ВВГнг 3х1,5, Балтпромкомплект, 20/1,18/5,33
м</t>
  </si>
  <si>
    <t xml:space="preserve">
_____
3,18</t>
  </si>
  <si>
    <t xml:space="preserve">
_____
127</t>
  </si>
  <si>
    <t xml:space="preserve">
_____
678</t>
  </si>
  <si>
    <t>ТСЦ-901-0008
Кабель ВВГЭнг 4х1,5, Балтпромкомплект, 46,58/1,18/5,33
м</t>
  </si>
  <si>
    <t xml:space="preserve">
_____
7,41</t>
  </si>
  <si>
    <t xml:space="preserve">
_____
37</t>
  </si>
  <si>
    <t xml:space="preserve">
_____
198</t>
  </si>
  <si>
    <t>ТСЦ-901-0009
Кабель КВВГнг 4х1,5, Балтпромкомплект, 31,2/1,18/5,33
м</t>
  </si>
  <si>
    <t xml:space="preserve">
_____
4,96</t>
  </si>
  <si>
    <t xml:space="preserve">
_____
10</t>
  </si>
  <si>
    <t xml:space="preserve">
_____
53</t>
  </si>
  <si>
    <t>ТЕРм08-02-472-07
Проводник заземляющий открыто по строительным основаниям: из полосовой стали сечением 160 мм2
100 м</t>
  </si>
  <si>
    <t>253,26
_____
1040,28</t>
  </si>
  <si>
    <t>88,71
_____
4,08</t>
  </si>
  <si>
    <t>51
_____
207</t>
  </si>
  <si>
    <t>18
_____
1</t>
  </si>
  <si>
    <t>558
_____
946</t>
  </si>
  <si>
    <t>96
_____
9</t>
  </si>
  <si>
    <t>Накладные расходы от ФОТ(652 руб.)</t>
  </si>
  <si>
    <t>Сметная прибыль от ФОТ(652 руб.)</t>
  </si>
  <si>
    <t>ТЕРм08-02-152-06
Стойка сборных кабельных конструкций (без полок), масса: до 4 кг
100 шт.</t>
  </si>
  <si>
    <t>345,34
_____
598,79</t>
  </si>
  <si>
    <t>337,13
_____
10,78</t>
  </si>
  <si>
    <t>3
_____
7</t>
  </si>
  <si>
    <t>38
_____
21</t>
  </si>
  <si>
    <t>19
_____
1</t>
  </si>
  <si>
    <t>Накладные расходы от ФОТ(45 руб.)</t>
  </si>
  <si>
    <t>Сметная прибыль от ФОТ(45 руб.)</t>
  </si>
  <si>
    <t>ТСЦ-901-0032
Стойка К314, 704,96/5,33
шт</t>
  </si>
  <si>
    <t xml:space="preserve">
_____
132,26</t>
  </si>
  <si>
    <t xml:space="preserve">
_____
132</t>
  </si>
  <si>
    <t xml:space="preserve">
_____
705</t>
  </si>
  <si>
    <t>Итого прямые затраты по разделу</t>
  </si>
  <si>
    <t>337,00
_____
2823,00</t>
  </si>
  <si>
    <t>293,00
_____
24,00</t>
  </si>
  <si>
    <t>3717,00
_____
12888,00</t>
  </si>
  <si>
    <t>1180,00
_____
268,00</t>
  </si>
  <si>
    <t>Итого прямые затраты по разделу с учетом коэффициентов к итогам</t>
  </si>
  <si>
    <t xml:space="preserve">    В том числе, справочно:</t>
  </si>
  <si>
    <t xml:space="preserve">     Транспортные расходы - согласно п.4.60 из МДС 81-35.2004 ПЗ=1,06 (ОЗП=1,06; ЭМ=1,06; МАТ=1,06)  (Поз. 4, 6)</t>
  </si>
  <si>
    <t xml:space="preserve">     3. 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т.п.) или движения транспорта по внутрицеховым путям ОЗП=1,15; ЭМ=1,15; ЗПМ=1,15; ТЗ=1,15; ТЗМ=1,15  (Поз. 1-3, 5, 7, 10-12, 14-16, 23-24)</t>
  </si>
  <si>
    <t>43,95
_____
3,60</t>
  </si>
  <si>
    <t>177,00
_____
40,20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</si>
  <si>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</si>
  <si>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</si>
  <si>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</si>
  <si>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</si>
  <si>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</si>
  <si>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</si>
  <si>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Оборудование</t>
  </si>
  <si>
    <t xml:space="preserve">    Итого Монтажные работы</t>
  </si>
  <si>
    <t xml:space="preserve">    Итого Оборудование</t>
  </si>
  <si>
    <t xml:space="preserve">    Итого</t>
  </si>
  <si>
    <t xml:space="preserve">    Итого по разделу 1 Оборудование</t>
  </si>
  <si>
    <t xml:space="preserve">                           Раздел 2. Шкаф 2Ш</t>
  </si>
  <si>
    <t>ТЕРм08-03-573-06
Шкаф (пульт) управления навесной, высота, ширина и глубина: до 1200х600х500 мм
1 шт.</t>
  </si>
  <si>
    <t>29,72
_____
5,39</t>
  </si>
  <si>
    <t>70,25
_____
6,55</t>
  </si>
  <si>
    <t>30
_____
5</t>
  </si>
  <si>
    <t>70
_____
7</t>
  </si>
  <si>
    <t>327
_____
21</t>
  </si>
  <si>
    <t>385
_____
72</t>
  </si>
  <si>
    <t>Накладные расходы от ФОТ(459 руб.)</t>
  </si>
  <si>
    <t>Сметная прибыль от ФОТ(459 руб.)</t>
  </si>
  <si>
    <t>ТСЦ-999-0001
Навесной шкаф CE, 500 x 500 x 200мм, IP66, ДКС, 4289,25/1,18/3,94
шт</t>
  </si>
  <si>
    <t>ТЕРм08-03-526-02
Автомат одно-, двух-, трехполюсный, устанавливаемый на конструкции: на стене или колонне, на ток до 100 А
1 шт.</t>
  </si>
  <si>
    <t>27,91
_____
218,34</t>
  </si>
  <si>
    <t>3,82
_____
0,16</t>
  </si>
  <si>
    <t>28
_____
218</t>
  </si>
  <si>
    <t>307
_____
489</t>
  </si>
  <si>
    <t>20
_____
2</t>
  </si>
  <si>
    <t>Накладные расходы от ФОТ(355 руб.)</t>
  </si>
  <si>
    <t>Сметная прибыль от ФОТ(355 руб.)</t>
  </si>
  <si>
    <t>ТЕРм08-03-575-01
Прибор или аппарат
1 шт.</t>
  </si>
  <si>
    <t>14,04
_____
0,63</t>
  </si>
  <si>
    <t>84
_____
4</t>
  </si>
  <si>
    <t>928
_____
15</t>
  </si>
  <si>
    <t>ТСЦ-999-0002
Автоматический выключатель ВА63 3П, 32А, Shneider Electric, 549/1,18/3,94
шт</t>
  </si>
  <si>
    <t>ТСЦ-999-0003
Автоматический выключатель ВА63 3П, 25А, Shneider Electric, 428/1,18/3,94
шт</t>
  </si>
  <si>
    <t>ТСЦ-999-0005
Автоматический выключатель ВА63 3П, 16А, Shneider Electric, 420/1,18/3,94
шт</t>
  </si>
  <si>
    <t>ТСЦ-999-0006
Автоматический выключатель ВА63 1П, 10А, Shneider Electric, 130/1,18/3,67
шт</t>
  </si>
  <si>
    <t>14
_____
1</t>
  </si>
  <si>
    <t>155
_____
2</t>
  </si>
  <si>
    <t>Накладные расходы от ФОТ(178 руб.)</t>
  </si>
  <si>
    <t>Сметная прибыль от ФОТ(178 руб.)</t>
  </si>
  <si>
    <t>ТСЦ-901-0004
DIN-рейка 60см, ИЭК, 30,27/1,18/5,33
шт</t>
  </si>
  <si>
    <t xml:space="preserve">
_____
4,81</t>
  </si>
  <si>
    <t xml:space="preserve">
_____
5</t>
  </si>
  <si>
    <t xml:space="preserve">
_____
26</t>
  </si>
  <si>
    <t>ТСЦ-901-0005
Ограничитель на DIN-рейку, ИЭК, 5,73/1,18/5,33
шт</t>
  </si>
  <si>
    <t xml:space="preserve">
_____
0,91</t>
  </si>
  <si>
    <t xml:space="preserve">
_____
2</t>
  </si>
  <si>
    <t>ТЕРм08-01-068-01
Шина сборная - одна полоса в фазе, медная или алюминиевая сечением: до 250 мм2
100 м</t>
  </si>
  <si>
    <t>638,4
_____
116,73</t>
  </si>
  <si>
    <t>169,47
_____
72,81</t>
  </si>
  <si>
    <t>16
_____
3</t>
  </si>
  <si>
    <t>4
_____
2</t>
  </si>
  <si>
    <t>176
_____
8</t>
  </si>
  <si>
    <t>31
_____
20</t>
  </si>
  <si>
    <t>Накладные расходы от ФОТ(225 руб.)</t>
  </si>
  <si>
    <t>Сметная прибыль от ФОТ(225 руб.)</t>
  </si>
  <si>
    <t>ТСЦ-502-0623
Шины ШММ сечением до 300 мм2, медные мягкие, ГОСТ 434-78
т</t>
  </si>
  <si>
    <t xml:space="preserve">
_____
99850,67</t>
  </si>
  <si>
    <t xml:space="preserve">
_____
20</t>
  </si>
  <si>
    <t xml:space="preserve">
_____
61</t>
  </si>
  <si>
    <t>ТСЦ-502-0620
Шины алюминиевые
м</t>
  </si>
  <si>
    <t xml:space="preserve">
_____
13,03</t>
  </si>
  <si>
    <t xml:space="preserve">
_____
121</t>
  </si>
  <si>
    <t>172,00
_____
284,00</t>
  </si>
  <si>
    <t>78,00
_____
9,00</t>
  </si>
  <si>
    <t>1893,00
_____
753,00</t>
  </si>
  <si>
    <t>436,00
_____
94,00</t>
  </si>
  <si>
    <t xml:space="preserve">     Транспортные расходы - согласно п.4.60 из МДС 81-35.2004 ПЗ=1,06 (ОЗП=1,06; ЭМ=1,06; МАТ=1,06)  (Поз. 27, 30-33)</t>
  </si>
  <si>
    <t xml:space="preserve">     3. 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т.п.) или движения транспорта по внутрицеховым путям ОЗП=1,15; ЭМ=1,15; ЗПМ=1,15; ТЗ=1,15; ТЗМ=1,15  (Поз. 26, 28-29, 34-39)</t>
  </si>
  <si>
    <t>11,70
_____
1,35</t>
  </si>
  <si>
    <t>65,40
_____
14,10</t>
  </si>
  <si>
    <t>Итого по разделу 2 Шкаф 2Ш</t>
  </si>
  <si>
    <t xml:space="preserve">    Итого по разделу 2 Шкаф 2Ш</t>
  </si>
  <si>
    <t>Итого прямые затраты по смете</t>
  </si>
  <si>
    <t>509,00
_____
3107,00</t>
  </si>
  <si>
    <t>371,00
_____
33,00</t>
  </si>
  <si>
    <t>5610,00
_____
13641,00</t>
  </si>
  <si>
    <t>1616,00
_____
362,00</t>
  </si>
  <si>
    <t>Итого прямые затраты по смете с учетом коэффициентов к итогам</t>
  </si>
  <si>
    <t xml:space="preserve">     Транспортные расходы - согласно п.4.60 из МДС 81-35.2004 ПЗ=1,06 (ОЗП=1,06; ЭМ=1,06; МАТ=1,06)  (Поз. 4, 6, 27, 30-33)</t>
  </si>
  <si>
    <t xml:space="preserve">     3. 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т.п.) или движения транспорта по внутрицеховым путям ОЗП=1,15; ЭМ=1,15; ЗПМ=1,15; ТЗ=1,15; ТЗМ=1,15  (Поз. 1-3, 5, 7, 10-12, 14-16, 23-24, 26, 28-29, 34-39)</t>
  </si>
  <si>
    <t>55,65
_____
4,95</t>
  </si>
  <si>
    <t>242,40
_____
54,30</t>
  </si>
  <si>
    <t>Итоги по смете: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</si>
  <si>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</si>
  <si>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</si>
  <si>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</si>
  <si>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1-3-8</t>
  </si>
  <si>
    <t>Затраты труда рабочих (ср 3,8)</t>
  </si>
  <si>
    <t xml:space="preserve">чел.час
</t>
  </si>
  <si>
    <t xml:space="preserve">11,89
</t>
  </si>
  <si>
    <t xml:space="preserve">131,06
</t>
  </si>
  <si>
    <t>1-3-9</t>
  </si>
  <si>
    <t>Затраты труда рабочих (ср 3,9)</t>
  </si>
  <si>
    <t xml:space="preserve">12,03
</t>
  </si>
  <si>
    <t xml:space="preserve">132,53
</t>
  </si>
  <si>
    <t>1-4-0</t>
  </si>
  <si>
    <t>Затраты труда рабочих (ср 4)</t>
  </si>
  <si>
    <t xml:space="preserve">12,16
</t>
  </si>
  <si>
    <t xml:space="preserve">134,01
</t>
  </si>
  <si>
    <t>1-4-2</t>
  </si>
  <si>
    <t>Затраты труда рабочих (ср 4,2)</t>
  </si>
  <si>
    <t xml:space="preserve">12,54
</t>
  </si>
  <si>
    <t xml:space="preserve">138,16
</t>
  </si>
  <si>
    <t>1-4-7</t>
  </si>
  <si>
    <t>Затраты труда рабочих (ср 4,7)</t>
  </si>
  <si>
    <t xml:space="preserve">13,46
</t>
  </si>
  <si>
    <t xml:space="preserve">148,35
</t>
  </si>
  <si>
    <t>Затраты труда машинистов</t>
  </si>
  <si>
    <t xml:space="preserve">0
</t>
  </si>
  <si>
    <t>Итого по трудовым ресурсам</t>
  </si>
  <si>
    <t xml:space="preserve">руб
</t>
  </si>
  <si>
    <t xml:space="preserve">
</t>
  </si>
  <si>
    <t xml:space="preserve">                  Машины и механизмы</t>
  </si>
  <si>
    <t>Краны на автомобильном ходу при работе на монтаже технологического оборудования: 10 т...</t>
  </si>
  <si>
    <t xml:space="preserve">маш.-ч
</t>
  </si>
  <si>
    <t xml:space="preserve">134,07
</t>
  </si>
  <si>
    <t xml:space="preserve">663
</t>
  </si>
  <si>
    <t>...</t>
  </si>
  <si>
    <t xml:space="preserve">   - Краны на автомобильном ходу при работе на монтаже технологического оборудования: 10 т</t>
  </si>
  <si>
    <t>ГК ЕТО, пост.№ 4/1</t>
  </si>
  <si>
    <t>Домкраты гидравлические грузоподъемностью: 63 т</t>
  </si>
  <si>
    <t xml:space="preserve">1,31
</t>
  </si>
  <si>
    <t xml:space="preserve">5
</t>
  </si>
  <si>
    <t>Лебедки электрические тяговым усилием: 156,96 кН (16 т)</t>
  </si>
  <si>
    <t xml:space="preserve">137,85
</t>
  </si>
  <si>
    <t xml:space="preserve">430
</t>
  </si>
  <si>
    <t>Установки для сварки: ручной дуговой (постоянного тока)</t>
  </si>
  <si>
    <t xml:space="preserve">7,84
</t>
  </si>
  <si>
    <t xml:space="preserve">45
</t>
  </si>
  <si>
    <t>Компрессоры передвижные с двигателем внутреннего сгорания давлением: до 686 кПа (7 ат), производительность 5 м3/мин</t>
  </si>
  <si>
    <t xml:space="preserve">63,37
</t>
  </si>
  <si>
    <t xml:space="preserve">373
</t>
  </si>
  <si>
    <t>Молотки бурильные: легкие при работе от передвижных компрессорных станций</t>
  </si>
  <si>
    <t xml:space="preserve">3,17
</t>
  </si>
  <si>
    <t xml:space="preserve">11,47
</t>
  </si>
  <si>
    <t>ЧелСЦена,февраль 2014 г., ч.2</t>
  </si>
  <si>
    <t>Дрели: электрические</t>
  </si>
  <si>
    <t xml:space="preserve">2,32
</t>
  </si>
  <si>
    <t xml:space="preserve">11
</t>
  </si>
  <si>
    <t>Станок: сверлильный</t>
  </si>
  <si>
    <t xml:space="preserve">3,57
</t>
  </si>
  <si>
    <t xml:space="preserve">7
</t>
  </si>
  <si>
    <t>Перфораторы: электрические</t>
  </si>
  <si>
    <t xml:space="preserve">2,15
</t>
  </si>
  <si>
    <t>Пресс: гидравлический с электроприводом</t>
  </si>
  <si>
    <t xml:space="preserve">1,09
</t>
  </si>
  <si>
    <t xml:space="preserve">3
</t>
  </si>
  <si>
    <t>Шинотрубогиб</t>
  </si>
  <si>
    <t xml:space="preserve">16,81
</t>
  </si>
  <si>
    <t xml:space="preserve">148
</t>
  </si>
  <si>
    <t>Автомобили бортовые, грузоподъемность: до 8 т...</t>
  </si>
  <si>
    <t xml:space="preserve">115,4
</t>
  </si>
  <si>
    <t xml:space="preserve">656
</t>
  </si>
  <si>
    <t xml:space="preserve">   - Автомобили бортовые, грузоподъемность: до 8 т</t>
  </si>
  <si>
    <t>Итого по строительным машинам</t>
  </si>
  <si>
    <t xml:space="preserve">                  Материалы</t>
  </si>
  <si>
    <t>101-0813</t>
  </si>
  <si>
    <t>Проволока стальная низкоуглеродистая разного назначения оцинкованная диаметром: 3,0 мм...</t>
  </si>
  <si>
    <t xml:space="preserve">т
</t>
  </si>
  <si>
    <t xml:space="preserve">12000
</t>
  </si>
  <si>
    <t xml:space="preserve">30578,97
</t>
  </si>
  <si>
    <t xml:space="preserve">   - Проволока стальная низкоуглеродистая разного назначения оцинкованная диаметром: 3,0 мм</t>
  </si>
  <si>
    <t>ГК ЕТО №4/1 от 31.01.2014 г., п.377</t>
  </si>
  <si>
    <t>101-0865</t>
  </si>
  <si>
    <t>Роли свинцовые марки С1 толщиной: 1,0 мм</t>
  </si>
  <si>
    <t xml:space="preserve">22180
</t>
  </si>
  <si>
    <t xml:space="preserve">105879,45
</t>
  </si>
  <si>
    <t>08.16.111</t>
  </si>
  <si>
    <t>101-1481</t>
  </si>
  <si>
    <t>Шурупы с полукруглой головкой: 4x40 мм</t>
  </si>
  <si>
    <t xml:space="preserve">11540
</t>
  </si>
  <si>
    <t xml:space="preserve">44784,91
</t>
  </si>
  <si>
    <t>08.05.1514</t>
  </si>
  <si>
    <t>101-1627</t>
  </si>
  <si>
    <t>Сталь листовая углеродистая обыкновенного качества марки ВСт3пс5 толщиной: 4-6 мм</t>
  </si>
  <si>
    <t xml:space="preserve">5300
</t>
  </si>
  <si>
    <t xml:space="preserve">21570,13
</t>
  </si>
  <si>
    <t>Среднее (08.04.019, 08.04.0192, 08.04.0202)</t>
  </si>
  <si>
    <t>101-1665</t>
  </si>
  <si>
    <t>Лак электроизоляционный 318</t>
  </si>
  <si>
    <t xml:space="preserve">кг
</t>
  </si>
  <si>
    <t xml:space="preserve">19,7
</t>
  </si>
  <si>
    <t xml:space="preserve">101,24
</t>
  </si>
  <si>
    <t>Среднее (14.01.216, 14.01.258, 18.06.454)</t>
  </si>
  <si>
    <t>101-1699</t>
  </si>
  <si>
    <t>Патроны для пристрелки...</t>
  </si>
  <si>
    <t xml:space="preserve">10 шт.
</t>
  </si>
  <si>
    <t xml:space="preserve">4,02
</t>
  </si>
  <si>
    <t xml:space="preserve">14,02
</t>
  </si>
  <si>
    <t xml:space="preserve">   - Патроны для пристрелки</t>
  </si>
  <si>
    <t>Среднее (34.08.001, 34.08.002, 34.08.003)</t>
  </si>
  <si>
    <t>101-1755</t>
  </si>
  <si>
    <t>Сталь полосовая, марка стали: Ст3сп шириной 50-200 мм толщиной 4-5 мм</t>
  </si>
  <si>
    <t xml:space="preserve">6620
</t>
  </si>
  <si>
    <t xml:space="preserve">29917,28
</t>
  </si>
  <si>
    <t>08.04.0354</t>
  </si>
  <si>
    <t>101-1764</t>
  </si>
  <si>
    <t>Тальк молотый, сорт I</t>
  </si>
  <si>
    <t xml:space="preserve">4620
</t>
  </si>
  <si>
    <t xml:space="preserve">26045,39
</t>
  </si>
  <si>
    <t>26.02.501</t>
  </si>
  <si>
    <t>101-1889</t>
  </si>
  <si>
    <t>Сталь полосовая: 40х4 мм, кипящая</t>
  </si>
  <si>
    <t xml:space="preserve">6320
</t>
  </si>
  <si>
    <t xml:space="preserve">30695,25
</t>
  </si>
  <si>
    <t>ГК ЕТО №4/1 от 31.01.2014 г., п.216</t>
  </si>
  <si>
    <t>101-1924</t>
  </si>
  <si>
    <t>Электроды диаметром: 4 мм Э42А</t>
  </si>
  <si>
    <t xml:space="preserve">11,52
</t>
  </si>
  <si>
    <t xml:space="preserve">54,74
</t>
  </si>
  <si>
    <t>08.07.006</t>
  </si>
  <si>
    <t>101-1964</t>
  </si>
  <si>
    <t>Шпагат бумажный</t>
  </si>
  <si>
    <t xml:space="preserve">12,1
</t>
  </si>
  <si>
    <t xml:space="preserve">83,95
</t>
  </si>
  <si>
    <t>26.10.025</t>
  </si>
  <si>
    <t>101-1977</t>
  </si>
  <si>
    <t>Болты с гайками и шайбами строительные...</t>
  </si>
  <si>
    <t xml:space="preserve">17,3
</t>
  </si>
  <si>
    <t xml:space="preserve">45,09
</t>
  </si>
  <si>
    <t xml:space="preserve">   - Болты с гайками и шайбами строительные</t>
  </si>
  <si>
    <t>ГК ЕТО №4/1 от 31.01.2014 г., п.139</t>
  </si>
  <si>
    <t>101-2143</t>
  </si>
  <si>
    <t>Краска</t>
  </si>
  <si>
    <t xml:space="preserve">19,1
</t>
  </si>
  <si>
    <t xml:space="preserve">47,1
</t>
  </si>
  <si>
    <t>ГК ЕТО №4/1 от 31.01.2014 г., п.373</t>
  </si>
  <si>
    <t>101-2175</t>
  </si>
  <si>
    <t>Шайбы пружинные</t>
  </si>
  <si>
    <t xml:space="preserve">24750
</t>
  </si>
  <si>
    <t xml:space="preserve">97865,54
</t>
  </si>
  <si>
    <t>Среднее (08.05.2222, 08.05.2223)</t>
  </si>
  <si>
    <t>101-2272</t>
  </si>
  <si>
    <t>Аргон газообразный, сорт: I</t>
  </si>
  <si>
    <t xml:space="preserve">м3
</t>
  </si>
  <si>
    <t xml:space="preserve">23,8
</t>
  </si>
  <si>
    <t xml:space="preserve">110,78
</t>
  </si>
  <si>
    <t>26.03.020</t>
  </si>
  <si>
    <t>101-2365</t>
  </si>
  <si>
    <t>Нитки швейные</t>
  </si>
  <si>
    <t xml:space="preserve">56,6
</t>
  </si>
  <si>
    <t xml:space="preserve">224,47
</t>
  </si>
  <si>
    <t>26.10.024.2</t>
  </si>
  <si>
    <t>101-2478</t>
  </si>
  <si>
    <t>Лента К226</t>
  </si>
  <si>
    <t xml:space="preserve">100 м
</t>
  </si>
  <si>
    <t xml:space="preserve">214
</t>
  </si>
  <si>
    <t xml:space="preserve">324,5
</t>
  </si>
  <si>
    <t>19.17.742</t>
  </si>
  <si>
    <t>101-2488</t>
  </si>
  <si>
    <t>Лента ФУМ</t>
  </si>
  <si>
    <t xml:space="preserve">108
</t>
  </si>
  <si>
    <t xml:space="preserve">1022,99
</t>
  </si>
  <si>
    <t>18.06.115</t>
  </si>
  <si>
    <t>101-2493</t>
  </si>
  <si>
    <t>Лента липкая изоляционная на поликасиновом компаунде марки ЛСЭПЛ, шириной 20-30 мм, толщиной от 0,14 до 0,19 мм</t>
  </si>
  <si>
    <t xml:space="preserve">91,3
</t>
  </si>
  <si>
    <t xml:space="preserve">380,2
</t>
  </si>
  <si>
    <t>18.06.104/29.94*89.25</t>
  </si>
  <si>
    <t>101-3911</t>
  </si>
  <si>
    <t>Дюбели для пристрелки стальные...</t>
  </si>
  <si>
    <t xml:space="preserve">6,74
</t>
  </si>
  <si>
    <t xml:space="preserve">   - Дюбели для пристрелки стальные</t>
  </si>
  <si>
    <t>Среднее (08.05.131,08.05.132)</t>
  </si>
  <si>
    <t>101-3914</t>
  </si>
  <si>
    <t>Дюбели распорные полипропиленовые</t>
  </si>
  <si>
    <t xml:space="preserve">100 шт.
</t>
  </si>
  <si>
    <t xml:space="preserve">21,84
</t>
  </si>
  <si>
    <t xml:space="preserve">47,96
</t>
  </si>
  <si>
    <t>Среднее (08.05.1402, 08.05.1404)</t>
  </si>
  <si>
    <t>110-0219</t>
  </si>
  <si>
    <t>Гайки установочные заземляющие</t>
  </si>
  <si>
    <t xml:space="preserve">92,9
</t>
  </si>
  <si>
    <t xml:space="preserve">1224,04
</t>
  </si>
  <si>
    <t>19.19.201</t>
  </si>
  <si>
    <t>111-0086</t>
  </si>
  <si>
    <t>Бирки маркировочные...</t>
  </si>
  <si>
    <t xml:space="preserve">50,41
</t>
  </si>
  <si>
    <t xml:space="preserve">106,62
</t>
  </si>
  <si>
    <t xml:space="preserve">   - Бирки маркировочные</t>
  </si>
  <si>
    <t>Среднее (19.17.730, 19.17.731, 19.17.732, 19.17.733)</t>
  </si>
  <si>
    <t>111-0087</t>
  </si>
  <si>
    <t>Бирки-оконцеватели</t>
  </si>
  <si>
    <t xml:space="preserve">63
</t>
  </si>
  <si>
    <t xml:space="preserve">106,6
</t>
  </si>
  <si>
    <t>113-1786</t>
  </si>
  <si>
    <t>Лак битумный: БТ-123...</t>
  </si>
  <si>
    <t xml:space="preserve">16640
</t>
  </si>
  <si>
    <t xml:space="preserve">41926,18
</t>
  </si>
  <si>
    <t xml:space="preserve">   - Лак битумный: БТ-123</t>
  </si>
  <si>
    <t>14.01.256</t>
  </si>
  <si>
    <t>113-8040</t>
  </si>
  <si>
    <t>Клей БМК-5к</t>
  </si>
  <si>
    <t xml:space="preserve">31,5
</t>
  </si>
  <si>
    <t xml:space="preserve">140,17
</t>
  </si>
  <si>
    <t>11.02.380</t>
  </si>
  <si>
    <t>201-0843</t>
  </si>
  <si>
    <t>Конструкции стальные индивидуальные: решетчатые сварные массой до 0,1 т</t>
  </si>
  <si>
    <t xml:space="preserve">11820
</t>
  </si>
  <si>
    <t xml:space="preserve">53718,13
</t>
  </si>
  <si>
    <t>ГК ЕТО №4/1 от 31.01.2014 г., п.238</t>
  </si>
  <si>
    <t>402-0006</t>
  </si>
  <si>
    <t>Раствор готовый кладочный цементный марки: 200...</t>
  </si>
  <si>
    <t xml:space="preserve">812
</t>
  </si>
  <si>
    <t xml:space="preserve">4209,2
</t>
  </si>
  <si>
    <t xml:space="preserve">   - Раствор готовый кладочный цементный марки: 200</t>
  </si>
  <si>
    <t>02.01.062</t>
  </si>
  <si>
    <t>506-1143</t>
  </si>
  <si>
    <t>Прутки из алюминиевых сплавов марки АД1, круглого сечения, нормальной точности и прочности, немерной длины, диаметром: 135-200 мм</t>
  </si>
  <si>
    <t xml:space="preserve">59650
</t>
  </si>
  <si>
    <t xml:space="preserve">178595,25
</t>
  </si>
  <si>
    <t>08.09.2114</t>
  </si>
  <si>
    <t>506-1180</t>
  </si>
  <si>
    <t>Пруток круглый медный марки М3-Т, диаметром: 20 мм</t>
  </si>
  <si>
    <t xml:space="preserve">60980
</t>
  </si>
  <si>
    <t xml:space="preserve">294854,85
</t>
  </si>
  <si>
    <t>08.16.171</t>
  </si>
  <si>
    <t>506-1362</t>
  </si>
  <si>
    <t>Припои оловянно-свинцовые бессурьмянистые марки: ПОС30</t>
  </si>
  <si>
    <t xml:space="preserve">69,9
</t>
  </si>
  <si>
    <t xml:space="preserve">377,41
</t>
  </si>
  <si>
    <t>08.16.192</t>
  </si>
  <si>
    <t>507-0591</t>
  </si>
  <si>
    <t>Трубы напорные из полиэтилена низкого давления среднего типа, наружным диаметром: 50 мм</t>
  </si>
  <si>
    <t xml:space="preserve">10 м
</t>
  </si>
  <si>
    <t xml:space="preserve">116
</t>
  </si>
  <si>
    <t xml:space="preserve">454,19
</t>
  </si>
  <si>
    <t>ГК ЕТО №4/1 от 31.01.2014 г., п.349.4*4.4/1000</t>
  </si>
  <si>
    <t>509-0033</t>
  </si>
  <si>
    <t>Сжимы ответвительные</t>
  </si>
  <si>
    <t xml:space="preserve">550,11
</t>
  </si>
  <si>
    <t xml:space="preserve">1226,37
</t>
  </si>
  <si>
    <t>19.01.550</t>
  </si>
  <si>
    <t>509-0038</t>
  </si>
  <si>
    <t>Наконечники кабельные: для электротехнических установок</t>
  </si>
  <si>
    <t xml:space="preserve">шт.
</t>
  </si>
  <si>
    <t xml:space="preserve">25,63
</t>
  </si>
  <si>
    <t xml:space="preserve">26,92
</t>
  </si>
  <si>
    <t>Среднее (19.18.506,19.18.514, 19.18.517)</t>
  </si>
  <si>
    <t>509-0044</t>
  </si>
  <si>
    <t>Колпачки: изолирующие</t>
  </si>
  <si>
    <t xml:space="preserve">2,94
</t>
  </si>
  <si>
    <t xml:space="preserve">9,92
</t>
  </si>
  <si>
    <t>Среднее (19.17.7903,19.17.7905,19.17.7906)</t>
  </si>
  <si>
    <t>509-0067</t>
  </si>
  <si>
    <t>Профиль монтажный</t>
  </si>
  <si>
    <t xml:space="preserve">57,4
</t>
  </si>
  <si>
    <t xml:space="preserve">196,91
</t>
  </si>
  <si>
    <t>19.17.064</t>
  </si>
  <si>
    <t>509-0070</t>
  </si>
  <si>
    <t>Кнопки монтажные</t>
  </si>
  <si>
    <t xml:space="preserve">1000 шт.
</t>
  </si>
  <si>
    <t xml:space="preserve">17,8
</t>
  </si>
  <si>
    <t xml:space="preserve">127,54
</t>
  </si>
  <si>
    <t>Среднее (19.17.740, 19.17.741)</t>
  </si>
  <si>
    <t>509-0090</t>
  </si>
  <si>
    <t>Перемычки гибкие, тип ПГС-50</t>
  </si>
  <si>
    <t xml:space="preserve">11,2
</t>
  </si>
  <si>
    <t xml:space="preserve">128,53
</t>
  </si>
  <si>
    <t>19.17.7610</t>
  </si>
  <si>
    <t>509-0104</t>
  </si>
  <si>
    <t>Скобы: двухлапковые...</t>
  </si>
  <si>
    <t xml:space="preserve">30,18
</t>
  </si>
  <si>
    <t xml:space="preserve">111,02
</t>
  </si>
  <si>
    <t xml:space="preserve">   - Скобы: двухлапковые</t>
  </si>
  <si>
    <t>19.17.771</t>
  </si>
  <si>
    <t>509-0778</t>
  </si>
  <si>
    <t>Втулки В22</t>
  </si>
  <si>
    <t xml:space="preserve">460
</t>
  </si>
  <si>
    <t xml:space="preserve">693,73
</t>
  </si>
  <si>
    <t>19.17.711</t>
  </si>
  <si>
    <t>509-0783</t>
  </si>
  <si>
    <t>Втулки изолирующие</t>
  </si>
  <si>
    <t xml:space="preserve">0,29
</t>
  </si>
  <si>
    <t xml:space="preserve">1,7
</t>
  </si>
  <si>
    <t>Среднее (19.17.710,19.17.711,19.17.712,19.17.713,19.17.7131,19.17.7132)</t>
  </si>
  <si>
    <t>509-0809</t>
  </si>
  <si>
    <t>Заглушки...</t>
  </si>
  <si>
    <t xml:space="preserve">20,04
</t>
  </si>
  <si>
    <t xml:space="preserve">27,18
</t>
  </si>
  <si>
    <t xml:space="preserve">   - Заглушки</t>
  </si>
  <si>
    <t>Среднее (19.17.723,19.17.722)</t>
  </si>
  <si>
    <t>509-1210</t>
  </si>
  <si>
    <t>Вазелин технический</t>
  </si>
  <si>
    <t xml:space="preserve">16,6
</t>
  </si>
  <si>
    <t xml:space="preserve">200,06
</t>
  </si>
  <si>
    <t>26.02.403</t>
  </si>
  <si>
    <t>509-1652</t>
  </si>
  <si>
    <t>Гильза кабельная медная ГМ 6</t>
  </si>
  <si>
    <t xml:space="preserve">1,37
</t>
  </si>
  <si>
    <t>19.18.4011</t>
  </si>
  <si>
    <t>509-1654</t>
  </si>
  <si>
    <t>Гильза кабельная медная ГМ 16</t>
  </si>
  <si>
    <t xml:space="preserve">1,87
</t>
  </si>
  <si>
    <t xml:space="preserve">7,49
</t>
  </si>
  <si>
    <t>19.18.4012</t>
  </si>
  <si>
    <t>509-1711</t>
  </si>
  <si>
    <t>Втулки В28</t>
  </si>
  <si>
    <t xml:space="preserve">172,37
</t>
  </si>
  <si>
    <t xml:space="preserve">938,72
</t>
  </si>
  <si>
    <t>19.17.712</t>
  </si>
  <si>
    <t>999-9950</t>
  </si>
  <si>
    <t>Вспомогательные ненормируемые материальные ресурсы (2% от оплаты труда рабочих)</t>
  </si>
  <si>
    <t xml:space="preserve">1
</t>
  </si>
  <si>
    <t xml:space="preserve">5,33
</t>
  </si>
  <si>
    <t>ТСЦ-103-0003</t>
  </si>
  <si>
    <t>Трубы стальные сварные водогазопроводные с резьбой черные легкие (неоцинкованные) диаметр условного прохода: 25 мм, толщина стенки 2,8 мм</t>
  </si>
  <si>
    <t xml:space="preserve">м
</t>
  </si>
  <si>
    <t xml:space="preserve">15,6
</t>
  </si>
  <si>
    <t xml:space="preserve">52,03
</t>
  </si>
  <si>
    <t>ГК ЕТО №4/1 от 31.01.2014 г., п.182*2.12/1000</t>
  </si>
  <si>
    <t>ТСЦ-502-0620</t>
  </si>
  <si>
    <t>Шины алюминиевые</t>
  </si>
  <si>
    <t xml:space="preserve">13,03
</t>
  </si>
  <si>
    <t xml:space="preserve">60,3
</t>
  </si>
  <si>
    <t>Среднее (19.03.416*0.000675,19.03.4190*0.000431,19.03.417*0.000242,19.03.4191*0.000201)</t>
  </si>
  <si>
    <t>ТСЦ-502-0623</t>
  </si>
  <si>
    <t>Шины ШММ сечением до 300 мм2, медные мягкие, ГОСТ 434-78</t>
  </si>
  <si>
    <t xml:space="preserve">99850,67
</t>
  </si>
  <si>
    <t xml:space="preserve">304158,97
</t>
  </si>
  <si>
    <t>509.9392.23</t>
  </si>
  <si>
    <t>ТСЦ-509-0617</t>
  </si>
  <si>
    <t>Выключатели врубные с боковой съемной смещенной рукояткой: ВР32-31В 31250-32 УХЛ3 I-100А</t>
  </si>
  <si>
    <t xml:space="preserve">241,7
</t>
  </si>
  <si>
    <t xml:space="preserve">459,63
</t>
  </si>
  <si>
    <t>19.11.010</t>
  </si>
  <si>
    <t>ТСЦ-901-0001</t>
  </si>
  <si>
    <t>Кабель ВВГнг 5х2,5, Балтпромкомплект, 45/1,18/5,33</t>
  </si>
  <si>
    <t xml:space="preserve">7,15
</t>
  </si>
  <si>
    <t xml:space="preserve">38,11
</t>
  </si>
  <si>
    <t>ТСЦ-901-0002</t>
  </si>
  <si>
    <t>Кабель ВВГнг 4х10, Балтпромкомплект, 136/1,18/5,33</t>
  </si>
  <si>
    <t xml:space="preserve">21,62
</t>
  </si>
  <si>
    <t xml:space="preserve">115,23
</t>
  </si>
  <si>
    <t>ТСЦ-901-0003</t>
  </si>
  <si>
    <t>Кабель ВВГнг 4х1,5, Балтпромкомплект, 22/1,18/5,33</t>
  </si>
  <si>
    <t xml:space="preserve">3,5
</t>
  </si>
  <si>
    <t xml:space="preserve">18,66
</t>
  </si>
  <si>
    <t>ТСЦ-901-0004</t>
  </si>
  <si>
    <t>DIN-рейка 60см, ИЭК, 30,27/1,18/5,33</t>
  </si>
  <si>
    <t xml:space="preserve">шт
</t>
  </si>
  <si>
    <t xml:space="preserve">4,81
</t>
  </si>
  <si>
    <t xml:space="preserve">25,64
</t>
  </si>
  <si>
    <t>ТСЦ-901-0005</t>
  </si>
  <si>
    <t>Ограничитель на DIN-рейку, ИЭК, 5,73/1,18/5,33</t>
  </si>
  <si>
    <t xml:space="preserve">0,91
</t>
  </si>
  <si>
    <t xml:space="preserve">4,85
</t>
  </si>
  <si>
    <t>ТСЦ-901-0006</t>
  </si>
  <si>
    <t>Кабель ВВГнг 3х1,5, Балтпромкомплект, 20/1,18/5,33</t>
  </si>
  <si>
    <t xml:space="preserve">3,18
</t>
  </si>
  <si>
    <t xml:space="preserve">16,95
</t>
  </si>
  <si>
    <t>ТСЦ-901-0007</t>
  </si>
  <si>
    <t>Металлический лоток 100х50, ДКС, арт. 35262, 205,29/1,18/5,33</t>
  </si>
  <si>
    <t xml:space="preserve">32,64
</t>
  </si>
  <si>
    <t xml:space="preserve">173,97
</t>
  </si>
  <si>
    <t>ТСЦ-901-0008</t>
  </si>
  <si>
    <t>Кабель ВВГЭнг 4х1,5, Балтпромкомплект, 46,58/1,18/5,33</t>
  </si>
  <si>
    <t xml:space="preserve">7,41
</t>
  </si>
  <si>
    <t xml:space="preserve">39,5
</t>
  </si>
  <si>
    <t>ТСЦ-901-0009</t>
  </si>
  <si>
    <t>Кабель КВВГнг 4х1,5, Балтпромкомплект, 31,2/1,18/5,33</t>
  </si>
  <si>
    <t xml:space="preserve">4,96
</t>
  </si>
  <si>
    <t xml:space="preserve">26,44
</t>
  </si>
  <si>
    <t>ТСЦ-901-0019</t>
  </si>
  <si>
    <t>Перегородка высотой 50, ДКС, арт. 36480, 144,26/1,18/5,33</t>
  </si>
  <si>
    <t xml:space="preserve">22,94
</t>
  </si>
  <si>
    <t xml:space="preserve">122,27
</t>
  </si>
  <si>
    <t>ТСЦ-901-0028</t>
  </si>
  <si>
    <t>Гибкая труба из полипрпилена Дн25, ДКС, арт. 11925, 33,72/1,18/5,33</t>
  </si>
  <si>
    <t xml:space="preserve">5,36
</t>
  </si>
  <si>
    <t xml:space="preserve">28,57
</t>
  </si>
  <si>
    <t>ТСЦ-901-0032</t>
  </si>
  <si>
    <t>Стойка К314, 704,96/5,33</t>
  </si>
  <si>
    <t xml:space="preserve">132,26
</t>
  </si>
  <si>
    <t xml:space="preserve">704,95
</t>
  </si>
  <si>
    <t>Итого по строительным материалам</t>
  </si>
  <si>
    <t xml:space="preserve">                  Оборудование</t>
  </si>
  <si>
    <t>ТСЦ-509-0566</t>
  </si>
  <si>
    <t>Панели с кожухом к постам управления : ПКУ15-21.111-54 У2</t>
  </si>
  <si>
    <t xml:space="preserve">674,26
</t>
  </si>
  <si>
    <t xml:space="preserve">499,87
</t>
  </si>
  <si>
    <t>19.01.219.05</t>
  </si>
  <si>
    <t>ТСЦ-999-0001</t>
  </si>
  <si>
    <t>Навесной шкаф CE, 500 x 500 x 200мм, IP66, ДКС, 4289,25/1,18/3,94</t>
  </si>
  <si>
    <t xml:space="preserve">922,58
</t>
  </si>
  <si>
    <t xml:space="preserve">3634,97
</t>
  </si>
  <si>
    <t>ТСЦ-999-0002</t>
  </si>
  <si>
    <t>Автоматический выключатель ВА63 3П, 32А, Shneider Electric, 549/1,18/3,94</t>
  </si>
  <si>
    <t xml:space="preserve">118,08
</t>
  </si>
  <si>
    <t xml:space="preserve">465,24
</t>
  </si>
  <si>
    <t>ТСЦ-999-0003</t>
  </si>
  <si>
    <t>Автоматический выключатель ВА63 3П, 25А, Shneider Electric, 428/1,18/3,94</t>
  </si>
  <si>
    <t xml:space="preserve">92,06
</t>
  </si>
  <si>
    <t xml:space="preserve">362,72
</t>
  </si>
  <si>
    <t>ТСЦ-999-0004</t>
  </si>
  <si>
    <t>Преобразователь частоты E-9-5RST4, Erman, 17270/1,18/3,94</t>
  </si>
  <si>
    <t xml:space="preserve">3714,62
</t>
  </si>
  <si>
    <t xml:space="preserve">14635,6
</t>
  </si>
  <si>
    <t>ТСЦ-999-0005</t>
  </si>
  <si>
    <t>Автоматический выключатель ВА63 3П, 16А, Shneider Electric, 420/1,18/3,94</t>
  </si>
  <si>
    <t xml:space="preserve">90,34
</t>
  </si>
  <si>
    <t xml:space="preserve">355,94
</t>
  </si>
  <si>
    <t>ТСЦ-999-0006</t>
  </si>
  <si>
    <t>Автоматический выключатель ВА63 1П, 10А, Shneider Electric, 130/1,18/3,67</t>
  </si>
  <si>
    <t xml:space="preserve">30,02
</t>
  </si>
  <si>
    <t xml:space="preserve">110,17
</t>
  </si>
  <si>
    <t>Итого оборудование</t>
  </si>
  <si>
    <t xml:space="preserve"> </t>
  </si>
  <si>
    <t>Стройка: Челябинская область, Ашинский район, г.Сим</t>
  </si>
  <si>
    <t>Объект: Капитальный ремонт котельной по ул. 40 лет Октября 15а, с заменой котла КВ-3/95 на КВ-ГМ-3,48-95Н</t>
  </si>
  <si>
    <t>Составлена в базисных ценах на 01.2000 г. и текущих ценах на 1 квартал 2014г.</t>
  </si>
  <si>
    <t>ЛОКАЛЬНЫЙ РЕСУРСНЫЙ СМЕТНЫЙ РАСЧЕТ  № 2-5-1</t>
  </si>
  <si>
    <t>ЛОКАЛЬНАЯ СМЕТА № 2-5-1</t>
  </si>
  <si>
    <t>на Электромонтажные работы, изм. 1</t>
  </si>
  <si>
    <t>УТВЕРЖДАЮ</t>
  </si>
  <si>
    <t>Глава Симского городского поселения</t>
  </si>
  <si>
    <t>_____________________ В.А. Саблуков</t>
  </si>
  <si>
    <t>"____" _____________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</si>
</sst>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3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80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0" applyFont="1" applyAlignment="1">
      <alignment horizontal="left"/>
      <protection/>
    </xf>
    <xf numFmtId="0" fontId="9" fillId="0" borderId="0" xfId="80" applyFont="1">
      <alignment horizontal="center"/>
      <protection/>
    </xf>
    <xf numFmtId="0" fontId="8" fillId="0" borderId="0" xfId="80" applyFont="1">
      <alignment horizontal="center"/>
      <protection/>
    </xf>
    <xf numFmtId="0" fontId="11" fillId="0" borderId="11" xfId="0" applyFont="1" applyBorder="1" applyAlignment="1">
      <alignment vertical="top"/>
    </xf>
    <xf numFmtId="164" fontId="11" fillId="0" borderId="12" xfId="60" applyNumberFormat="1" applyFont="1" applyBorder="1" applyAlignment="1">
      <alignment horizontal="right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6" fillId="0" borderId="0" xfId="58" applyFont="1">
      <alignment/>
      <protection/>
    </xf>
    <xf numFmtId="0" fontId="6" fillId="0" borderId="0" xfId="60" applyFont="1">
      <alignment/>
      <protection/>
    </xf>
    <xf numFmtId="2" fontId="11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54" applyFont="1" applyAlignment="1">
      <alignment horizontal="right" vertical="top" wrapText="1"/>
      <protection/>
    </xf>
    <xf numFmtId="0" fontId="8" fillId="0" borderId="0" xfId="83" applyFont="1" applyAlignment="1">
      <alignment horizontal="left" vertical="top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12" xfId="0" applyFont="1" applyBorder="1" applyAlignment="1">
      <alignment vertical="top"/>
    </xf>
    <xf numFmtId="164" fontId="10" fillId="0" borderId="12" xfId="60" applyNumberFormat="1" applyFont="1" applyBorder="1" applyAlignment="1">
      <alignment horizontal="right"/>
      <protection/>
    </xf>
    <xf numFmtId="164" fontId="11" fillId="0" borderId="0" xfId="60" applyNumberFormat="1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8" fillId="0" borderId="0" xfId="54" applyNumberFormat="1" applyFont="1" applyAlignment="1">
      <alignment horizontal="right" vertical="top" wrapText="1"/>
      <protection/>
    </xf>
    <xf numFmtId="2" fontId="6" fillId="0" borderId="0" xfId="0" applyNumberFormat="1" applyFont="1" applyAlignment="1">
      <alignment/>
    </xf>
    <xf numFmtId="2" fontId="6" fillId="0" borderId="0" xfId="54" applyNumberFormat="1" applyFont="1" applyAlignment="1">
      <alignment horizontal="right" vertical="top" wrapText="1"/>
      <protection/>
    </xf>
    <xf numFmtId="0" fontId="6" fillId="0" borderId="0" xfId="0" applyFont="1" applyAlignment="1">
      <alignment vertical="top"/>
    </xf>
    <xf numFmtId="0" fontId="6" fillId="0" borderId="18" xfId="62" applyFont="1" applyBorder="1">
      <alignment horizontal="center" wrapText="1"/>
      <protection/>
    </xf>
    <xf numFmtId="0" fontId="6" fillId="0" borderId="18" xfId="62" applyFont="1" applyFill="1" applyBorder="1">
      <alignment horizontal="center" wrapText="1"/>
      <protection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left" vertical="top" wrapText="1"/>
    </xf>
    <xf numFmtId="2" fontId="8" fillId="0" borderId="18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right" vertical="top" wrapText="1"/>
    </xf>
    <xf numFmtId="2" fontId="8" fillId="0" borderId="18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42" applyFont="1" applyBorder="1">
      <alignment horizontal="center"/>
      <protection/>
    </xf>
    <xf numFmtId="0" fontId="6" fillId="0" borderId="1" xfId="42" applyFont="1" applyBorder="1">
      <alignment horizontal="center"/>
      <protection/>
    </xf>
    <xf numFmtId="0" fontId="8" fillId="0" borderId="1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horizontal="right" vertical="top"/>
    </xf>
    <xf numFmtId="49" fontId="11" fillId="0" borderId="18" xfId="0" applyNumberFormat="1" applyFont="1" applyBorder="1" applyAlignment="1">
      <alignment horizontal="left" vertical="top" wrapText="1"/>
    </xf>
    <xf numFmtId="2" fontId="11" fillId="0" borderId="18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 wrapText="1"/>
    </xf>
    <xf numFmtId="2" fontId="11" fillId="0" borderId="18" xfId="0" applyNumberFormat="1" applyFont="1" applyBorder="1" applyAlignment="1">
      <alignment horizontal="right" vertical="top"/>
    </xf>
    <xf numFmtId="1" fontId="10" fillId="0" borderId="18" xfId="0" applyNumberFormat="1" applyFont="1" applyBorder="1" applyAlignment="1">
      <alignment horizontal="right" vertical="top" wrapText="1"/>
    </xf>
    <xf numFmtId="2" fontId="8" fillId="0" borderId="1" xfId="54" applyNumberFormat="1" applyFont="1" applyBorder="1" applyAlignment="1">
      <alignment horizontal="right" vertical="top" wrapText="1"/>
      <protection/>
    </xf>
    <xf numFmtId="2" fontId="6" fillId="0" borderId="1" xfId="0" applyNumberFormat="1" applyFont="1" applyBorder="1" applyAlignment="1">
      <alignment/>
    </xf>
    <xf numFmtId="2" fontId="6" fillId="0" borderId="1" xfId="54" applyNumberFormat="1" applyFont="1" applyBorder="1" applyAlignment="1">
      <alignment horizontal="right" vertical="top" wrapText="1"/>
      <protection/>
    </xf>
    <xf numFmtId="0" fontId="8" fillId="0" borderId="1" xfId="54" applyFont="1" applyBorder="1" applyAlignment="1">
      <alignment horizontal="right" vertical="top" wrapText="1"/>
      <protection/>
    </xf>
    <xf numFmtId="0" fontId="9" fillId="0" borderId="0" xfId="80" applyFont="1">
      <alignment horizontal="center"/>
      <protection/>
    </xf>
    <xf numFmtId="0" fontId="8" fillId="0" borderId="0" xfId="80" applyFont="1">
      <alignment horizontal="center"/>
      <protection/>
    </xf>
    <xf numFmtId="0" fontId="8" fillId="0" borderId="0" xfId="80" applyFont="1" applyAlignment="1">
      <alignment horizontal="left"/>
      <protection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10" fillId="0" borderId="19" xfId="58" applyNumberFormat="1" applyFont="1" applyBorder="1" applyAlignment="1">
      <alignment horizontal="right"/>
      <protection/>
    </xf>
    <xf numFmtId="2" fontId="10" fillId="0" borderId="12" xfId="58" applyNumberFormat="1" applyFont="1" applyBorder="1" applyAlignment="1">
      <alignment horizontal="right"/>
      <protection/>
    </xf>
    <xf numFmtId="2" fontId="11" fillId="0" borderId="19" xfId="60" applyNumberFormat="1" applyFont="1" applyBorder="1" applyAlignment="1">
      <alignment horizontal="right"/>
      <protection/>
    </xf>
    <xf numFmtId="2" fontId="11" fillId="0" borderId="12" xfId="60" applyNumberFormat="1" applyFont="1" applyBorder="1" applyAlignment="1">
      <alignment horizontal="right"/>
      <protection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54" applyFont="1" applyBorder="1" applyAlignment="1">
      <alignment horizontal="left" vertical="top" wrapText="1"/>
      <protection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54" applyFont="1" applyBorder="1" applyAlignment="1">
      <alignment horizontal="left" vertical="top" wrapText="1"/>
      <protection/>
    </xf>
    <xf numFmtId="0" fontId="7" fillId="0" borderId="0" xfId="80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ндексы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БазЦ" xfId="58"/>
    <cellStyle name="ИтогоБИМ" xfId="59"/>
    <cellStyle name="ИтогоРесМет" xfId="60"/>
    <cellStyle name="Контрольная ячейка" xfId="61"/>
    <cellStyle name="ЛокСмета" xfId="62"/>
    <cellStyle name="ЛокСмМТСН" xfId="63"/>
    <cellStyle name="М29" xfId="64"/>
    <cellStyle name="Название" xfId="65"/>
    <cellStyle name="Нейтральный" xfId="66"/>
    <cellStyle name="ОбСмета" xfId="67"/>
    <cellStyle name="Параметр" xfId="68"/>
    <cellStyle name="ПеременныеСметы" xfId="69"/>
    <cellStyle name="Плохой" xfId="70"/>
    <cellStyle name="Пояснение" xfId="71"/>
    <cellStyle name="Примечание" xfId="72"/>
    <cellStyle name="Percent" xfId="73"/>
    <cellStyle name="РесСмета" xfId="74"/>
    <cellStyle name="СводВедРес" xfId="75"/>
    <cellStyle name="СводкаСтоимРаб" xfId="76"/>
    <cellStyle name="СводРасч" xfId="77"/>
    <cellStyle name="Связанная ячейка" xfId="78"/>
    <cellStyle name="Текст предупреждения" xfId="79"/>
    <cellStyle name="Титул" xfId="80"/>
    <cellStyle name="Comma" xfId="81"/>
    <cellStyle name="Comma [0]" xfId="82"/>
    <cellStyle name="Хвост" xfId="83"/>
    <cellStyle name="Хороший" xfId="84"/>
    <cellStyle name="Ценник" xfId="85"/>
    <cellStyle name="Экспертиз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showGridLines="0" tabSelected="1" zoomScalePageLayoutView="0" workbookViewId="0" topLeftCell="A1">
      <selection activeCell="H10" sqref="H10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ht="12.75"/>
    <row r="2" spans="1:8" ht="15.75">
      <c r="A2" s="2" t="s">
        <v>36</v>
      </c>
      <c r="H2" s="3" t="s">
        <v>710</v>
      </c>
    </row>
    <row r="3" spans="1:8" ht="15.75">
      <c r="A3" s="2"/>
      <c r="H3" s="3" t="s">
        <v>711</v>
      </c>
    </row>
    <row r="4" spans="1:11" ht="15.75">
      <c r="A4" s="4"/>
      <c r="B4" s="5"/>
      <c r="C4" s="5"/>
      <c r="D4" s="5"/>
      <c r="E4" s="5"/>
      <c r="F4" s="5"/>
      <c r="G4" s="5"/>
      <c r="H4" s="135" t="s">
        <v>712</v>
      </c>
      <c r="I4" s="2"/>
      <c r="J4" s="2"/>
      <c r="K4" s="2"/>
    </row>
    <row r="5" spans="1:11" ht="15.75">
      <c r="A5" s="5"/>
      <c r="B5" s="5"/>
      <c r="C5" s="5"/>
      <c r="D5" s="5"/>
      <c r="E5" s="5"/>
      <c r="F5" s="5"/>
      <c r="G5" s="5"/>
      <c r="H5" s="136" t="s">
        <v>713</v>
      </c>
      <c r="I5" s="2"/>
      <c r="J5" s="2"/>
      <c r="K5" s="2"/>
    </row>
    <row r="6" spans="1:11" ht="15.75">
      <c r="A6" s="5"/>
      <c r="B6" s="5"/>
      <c r="C6" s="5"/>
      <c r="D6" s="5"/>
      <c r="E6" s="5"/>
      <c r="F6" s="5"/>
      <c r="G6" s="5"/>
      <c r="H6" s="137"/>
      <c r="I6" s="2"/>
      <c r="J6" s="2"/>
      <c r="K6" s="2"/>
    </row>
    <row r="7" spans="1:4" s="8" customFormat="1" ht="12">
      <c r="A7" s="6"/>
      <c r="B7" s="7"/>
      <c r="C7" s="7"/>
      <c r="D7" s="7"/>
    </row>
    <row r="8" spans="1:4" s="8" customFormat="1" ht="12">
      <c r="A8" s="9" t="s">
        <v>704</v>
      </c>
      <c r="B8" s="7"/>
      <c r="C8" s="7"/>
      <c r="D8" s="7"/>
    </row>
    <row r="9" spans="1:4" s="8" customFormat="1" ht="12">
      <c r="A9" s="6"/>
      <c r="B9" s="7"/>
      <c r="C9" s="7"/>
      <c r="D9" s="7"/>
    </row>
    <row r="10" spans="1:4" s="8" customFormat="1" ht="12">
      <c r="A10" s="9" t="s">
        <v>705</v>
      </c>
      <c r="B10" s="7"/>
      <c r="C10" s="7"/>
      <c r="D10" s="7"/>
    </row>
    <row r="11" spans="1:21" s="8" customFormat="1" ht="15">
      <c r="A11" s="97" t="s">
        <v>708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s="8" customFormat="1" ht="12">
      <c r="A12" s="98" t="s">
        <v>33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s="8" customFormat="1" ht="12">
      <c r="A13" s="98" t="s">
        <v>709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8" customFormat="1" ht="12">
      <c r="A14" s="99" t="s">
        <v>37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="8" customFormat="1" ht="12"/>
    <row r="16" spans="7:21" s="8" customFormat="1" ht="12">
      <c r="G16" s="100" t="s">
        <v>18</v>
      </c>
      <c r="H16" s="101"/>
      <c r="I16" s="102"/>
      <c r="J16" s="100" t="s">
        <v>19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2"/>
    </row>
    <row r="17" spans="4:21" s="8" customFormat="1" ht="12.75">
      <c r="D17" s="6" t="s">
        <v>2</v>
      </c>
      <c r="G17" s="103">
        <f>11258/1000</f>
        <v>11.258</v>
      </c>
      <c r="H17" s="104"/>
      <c r="I17" s="12" t="s">
        <v>3</v>
      </c>
      <c r="J17" s="105">
        <f>52955/1000</f>
        <v>52.955</v>
      </c>
      <c r="K17" s="106"/>
      <c r="L17" s="13"/>
      <c r="M17" s="13"/>
      <c r="N17" s="13"/>
      <c r="O17" s="13"/>
      <c r="P17" s="13"/>
      <c r="Q17" s="13"/>
      <c r="R17" s="13"/>
      <c r="S17" s="13"/>
      <c r="T17" s="13"/>
      <c r="U17" s="12" t="s">
        <v>3</v>
      </c>
    </row>
    <row r="18" spans="4:21" s="8" customFormat="1" ht="12.75">
      <c r="D18" s="14" t="s">
        <v>34</v>
      </c>
      <c r="F18" s="15"/>
      <c r="G18" s="103">
        <f>6142/1000</f>
        <v>6.142</v>
      </c>
      <c r="H18" s="104"/>
      <c r="I18" s="12" t="s">
        <v>3</v>
      </c>
      <c r="J18" s="105">
        <f>21887/1000</f>
        <v>21.887</v>
      </c>
      <c r="K18" s="106"/>
      <c r="L18" s="13"/>
      <c r="M18" s="13"/>
      <c r="N18" s="13"/>
      <c r="O18" s="13"/>
      <c r="P18" s="13"/>
      <c r="Q18" s="13"/>
      <c r="R18" s="13"/>
      <c r="S18" s="13"/>
      <c r="T18" s="13"/>
      <c r="U18" s="12" t="s">
        <v>3</v>
      </c>
    </row>
    <row r="19" spans="4:21" s="8" customFormat="1" ht="12.75">
      <c r="D19" s="14" t="s">
        <v>35</v>
      </c>
      <c r="F19" s="15"/>
      <c r="G19" s="103">
        <f>5116/1000</f>
        <v>5.116</v>
      </c>
      <c r="H19" s="104"/>
      <c r="I19" s="12" t="s">
        <v>3</v>
      </c>
      <c r="J19" s="105">
        <f>31068/1000</f>
        <v>31.068</v>
      </c>
      <c r="K19" s="106"/>
      <c r="L19" s="13"/>
      <c r="M19" s="13"/>
      <c r="N19" s="13"/>
      <c r="O19" s="13"/>
      <c r="P19" s="13"/>
      <c r="Q19" s="13"/>
      <c r="R19" s="13"/>
      <c r="S19" s="13"/>
      <c r="T19" s="13"/>
      <c r="U19" s="12" t="s">
        <v>3</v>
      </c>
    </row>
    <row r="20" spans="4:23" s="8" customFormat="1" ht="12.75">
      <c r="D20" s="6" t="s">
        <v>4</v>
      </c>
      <c r="G20" s="103">
        <f>(V20+V21)/1000</f>
        <v>0.0507</v>
      </c>
      <c r="H20" s="104"/>
      <c r="I20" s="12" t="s">
        <v>5</v>
      </c>
      <c r="J20" s="105">
        <f>(W20+W21)/1000</f>
        <v>0.0507</v>
      </c>
      <c r="K20" s="106"/>
      <c r="L20" s="13"/>
      <c r="M20" s="13"/>
      <c r="N20" s="13"/>
      <c r="O20" s="13"/>
      <c r="P20" s="13"/>
      <c r="Q20" s="13"/>
      <c r="R20" s="13"/>
      <c r="S20" s="13"/>
      <c r="T20" s="13"/>
      <c r="U20" s="12" t="s">
        <v>5</v>
      </c>
      <c r="V20" s="16">
        <v>48.04</v>
      </c>
      <c r="W20" s="17">
        <v>48.04</v>
      </c>
    </row>
    <row r="21" spans="4:23" s="8" customFormat="1" ht="12.75">
      <c r="D21" s="6" t="s">
        <v>6</v>
      </c>
      <c r="G21" s="103">
        <f>623/1000</f>
        <v>0.623</v>
      </c>
      <c r="H21" s="104"/>
      <c r="I21" s="12" t="s">
        <v>3</v>
      </c>
      <c r="J21" s="105">
        <f>6868/1000</f>
        <v>6.868</v>
      </c>
      <c r="K21" s="106"/>
      <c r="L21" s="13"/>
      <c r="M21" s="13"/>
      <c r="N21" s="13"/>
      <c r="O21" s="13"/>
      <c r="P21" s="13"/>
      <c r="Q21" s="13"/>
      <c r="R21" s="13"/>
      <c r="S21" s="13"/>
      <c r="T21" s="13"/>
      <c r="U21" s="12" t="s">
        <v>3</v>
      </c>
      <c r="V21" s="16">
        <v>2.66</v>
      </c>
      <c r="W21" s="17">
        <v>2.66</v>
      </c>
    </row>
    <row r="22" spans="6:21" s="8" customFormat="1" ht="12">
      <c r="F22" s="7"/>
      <c r="G22" s="18"/>
      <c r="H22" s="18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9"/>
    </row>
    <row r="23" spans="2:21" s="8" customFormat="1" ht="12">
      <c r="B23" s="7"/>
      <c r="C23" s="7"/>
      <c r="D23" s="7"/>
      <c r="F23" s="15"/>
      <c r="G23" s="21"/>
      <c r="H23" s="21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2"/>
    </row>
    <row r="24" s="8" customFormat="1" ht="12">
      <c r="A24" s="6" t="s">
        <v>706</v>
      </c>
    </row>
    <row r="25" s="8" customFormat="1" ht="12.75" thickBot="1">
      <c r="A25" s="24"/>
    </row>
    <row r="26" spans="1:21" s="26" customFormat="1" ht="27" customHeight="1" thickBot="1">
      <c r="A26" s="111" t="s">
        <v>7</v>
      </c>
      <c r="B26" s="111" t="s">
        <v>8</v>
      </c>
      <c r="C26" s="111" t="s">
        <v>9</v>
      </c>
      <c r="D26" s="110" t="s">
        <v>10</v>
      </c>
      <c r="E26" s="110"/>
      <c r="F26" s="110"/>
      <c r="G26" s="110" t="s">
        <v>11</v>
      </c>
      <c r="H26" s="110"/>
      <c r="I26" s="110"/>
      <c r="J26" s="110" t="s">
        <v>12</v>
      </c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1:21" s="26" customFormat="1" ht="22.5" customHeight="1" thickBot="1">
      <c r="A27" s="111"/>
      <c r="B27" s="111"/>
      <c r="C27" s="111"/>
      <c r="D27" s="109" t="s">
        <v>1</v>
      </c>
      <c r="E27" s="25" t="s">
        <v>13</v>
      </c>
      <c r="F27" s="25" t="s">
        <v>14</v>
      </c>
      <c r="G27" s="109" t="s">
        <v>1</v>
      </c>
      <c r="H27" s="25" t="s">
        <v>13</v>
      </c>
      <c r="I27" s="25" t="s">
        <v>14</v>
      </c>
      <c r="J27" s="109" t="s">
        <v>1</v>
      </c>
      <c r="K27" s="25" t="s">
        <v>13</v>
      </c>
      <c r="L27" s="25"/>
      <c r="M27" s="25"/>
      <c r="N27" s="25"/>
      <c r="O27" s="25"/>
      <c r="P27" s="25"/>
      <c r="Q27" s="25"/>
      <c r="R27" s="25"/>
      <c r="S27" s="25"/>
      <c r="T27" s="25"/>
      <c r="U27" s="25" t="s">
        <v>14</v>
      </c>
    </row>
    <row r="28" spans="1:21" s="26" customFormat="1" ht="22.5" customHeight="1" thickBot="1">
      <c r="A28" s="111"/>
      <c r="B28" s="111"/>
      <c r="C28" s="111"/>
      <c r="D28" s="109"/>
      <c r="E28" s="25" t="s">
        <v>15</v>
      </c>
      <c r="F28" s="25" t="s">
        <v>16</v>
      </c>
      <c r="G28" s="109"/>
      <c r="H28" s="25" t="s">
        <v>15</v>
      </c>
      <c r="I28" s="25" t="s">
        <v>16</v>
      </c>
      <c r="J28" s="109"/>
      <c r="K28" s="25" t="s">
        <v>15</v>
      </c>
      <c r="L28" s="25"/>
      <c r="M28" s="25"/>
      <c r="N28" s="25"/>
      <c r="O28" s="25"/>
      <c r="P28" s="25"/>
      <c r="Q28" s="25"/>
      <c r="R28" s="25"/>
      <c r="S28" s="25"/>
      <c r="T28" s="25"/>
      <c r="U28" s="25" t="s">
        <v>16</v>
      </c>
    </row>
    <row r="29" spans="1:21" s="7" customFormat="1" ht="12.75">
      <c r="A29" s="51">
        <v>1</v>
      </c>
      <c r="B29" s="51">
        <v>2</v>
      </c>
      <c r="C29" s="51">
        <v>3</v>
      </c>
      <c r="D29" s="52">
        <v>4</v>
      </c>
      <c r="E29" s="51">
        <v>5</v>
      </c>
      <c r="F29" s="51">
        <v>6</v>
      </c>
      <c r="G29" s="52">
        <v>7</v>
      </c>
      <c r="H29" s="51">
        <v>8</v>
      </c>
      <c r="I29" s="51">
        <v>9</v>
      </c>
      <c r="J29" s="52">
        <v>10</v>
      </c>
      <c r="K29" s="51">
        <v>11</v>
      </c>
      <c r="L29" s="51"/>
      <c r="M29" s="51"/>
      <c r="N29" s="51"/>
      <c r="O29" s="51"/>
      <c r="P29" s="51"/>
      <c r="Q29" s="51"/>
      <c r="R29" s="51"/>
      <c r="S29" s="51"/>
      <c r="T29" s="51"/>
      <c r="U29" s="51">
        <v>12</v>
      </c>
    </row>
    <row r="30" spans="1:21" s="32" customFormat="1" ht="21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</row>
    <row r="31" spans="1:21" s="32" customFormat="1" ht="72">
      <c r="A31" s="53">
        <v>1</v>
      </c>
      <c r="B31" s="54" t="s">
        <v>40</v>
      </c>
      <c r="C31" s="55">
        <v>1</v>
      </c>
      <c r="D31" s="56">
        <v>76.39</v>
      </c>
      <c r="E31" s="57" t="s">
        <v>41</v>
      </c>
      <c r="F31" s="56">
        <v>0.25</v>
      </c>
      <c r="G31" s="56">
        <v>76</v>
      </c>
      <c r="H31" s="56" t="s">
        <v>42</v>
      </c>
      <c r="I31" s="56"/>
      <c r="J31" s="56">
        <v>258</v>
      </c>
      <c r="K31" s="57" t="s">
        <v>43</v>
      </c>
      <c r="L31" s="57"/>
      <c r="M31" s="57"/>
      <c r="N31" s="57"/>
      <c r="O31" s="57"/>
      <c r="P31" s="57"/>
      <c r="Q31" s="57"/>
      <c r="R31" s="57"/>
      <c r="S31" s="57"/>
      <c r="T31" s="57"/>
      <c r="U31" s="57">
        <v>1</v>
      </c>
    </row>
    <row r="32" spans="1:26" s="7" customFormat="1" ht="12">
      <c r="A32" s="58"/>
      <c r="B32" s="59" t="s">
        <v>44</v>
      </c>
      <c r="C32" s="60" t="s">
        <v>45</v>
      </c>
      <c r="D32" s="61"/>
      <c r="E32" s="62"/>
      <c r="F32" s="61"/>
      <c r="G32" s="61">
        <v>17</v>
      </c>
      <c r="H32" s="61"/>
      <c r="I32" s="61"/>
      <c r="J32" s="61">
        <v>162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32"/>
      <c r="W32" s="32"/>
      <c r="X32" s="32"/>
      <c r="Y32" s="32"/>
      <c r="Z32" s="32"/>
    </row>
    <row r="33" spans="1:26" s="7" customFormat="1" ht="12">
      <c r="A33" s="58"/>
      <c r="B33" s="59" t="s">
        <v>46</v>
      </c>
      <c r="C33" s="60" t="s">
        <v>47</v>
      </c>
      <c r="D33" s="61"/>
      <c r="E33" s="62"/>
      <c r="F33" s="61"/>
      <c r="G33" s="61">
        <v>12</v>
      </c>
      <c r="H33" s="61"/>
      <c r="I33" s="61"/>
      <c r="J33" s="61">
        <v>105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32"/>
      <c r="W33" s="32"/>
      <c r="X33" s="32"/>
      <c r="Y33" s="32"/>
      <c r="Z33" s="32"/>
    </row>
    <row r="34" spans="1:26" s="7" customFormat="1" ht="12">
      <c r="A34" s="58"/>
      <c r="B34" s="59" t="s">
        <v>48</v>
      </c>
      <c r="C34" s="60" t="s">
        <v>49</v>
      </c>
      <c r="D34" s="61"/>
      <c r="E34" s="62"/>
      <c r="F34" s="61"/>
      <c r="G34" s="61">
        <v>107</v>
      </c>
      <c r="H34" s="61"/>
      <c r="I34" s="61"/>
      <c r="J34" s="61">
        <v>551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32"/>
      <c r="W34" s="32"/>
      <c r="X34" s="32"/>
      <c r="Y34" s="32"/>
      <c r="Z34" s="32"/>
    </row>
    <row r="35" spans="1:26" s="7" customFormat="1" ht="60">
      <c r="A35" s="53">
        <v>2</v>
      </c>
      <c r="B35" s="54" t="s">
        <v>50</v>
      </c>
      <c r="C35" s="55">
        <v>1</v>
      </c>
      <c r="D35" s="56">
        <v>241.7</v>
      </c>
      <c r="E35" s="57" t="s">
        <v>51</v>
      </c>
      <c r="F35" s="56"/>
      <c r="G35" s="56">
        <v>242</v>
      </c>
      <c r="H35" s="56" t="s">
        <v>52</v>
      </c>
      <c r="I35" s="56"/>
      <c r="J35" s="56">
        <v>460</v>
      </c>
      <c r="K35" s="57" t="s">
        <v>53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32"/>
      <c r="W35" s="32"/>
      <c r="X35" s="32"/>
      <c r="Y35" s="32"/>
      <c r="Z35" s="32"/>
    </row>
    <row r="36" spans="1:26" s="35" customFormat="1" ht="72">
      <c r="A36" s="53">
        <v>3</v>
      </c>
      <c r="B36" s="54" t="s">
        <v>54</v>
      </c>
      <c r="C36" s="55">
        <v>1</v>
      </c>
      <c r="D36" s="56">
        <v>243.19</v>
      </c>
      <c r="E36" s="57" t="s">
        <v>55</v>
      </c>
      <c r="F36" s="56" t="s">
        <v>56</v>
      </c>
      <c r="G36" s="56">
        <v>243</v>
      </c>
      <c r="H36" s="56" t="s">
        <v>57</v>
      </c>
      <c r="I36" s="56" t="s">
        <v>58</v>
      </c>
      <c r="J36" s="56">
        <v>1313</v>
      </c>
      <c r="K36" s="57" t="s">
        <v>59</v>
      </c>
      <c r="L36" s="57"/>
      <c r="M36" s="57"/>
      <c r="N36" s="57"/>
      <c r="O36" s="57"/>
      <c r="P36" s="57"/>
      <c r="Q36" s="57"/>
      <c r="R36" s="57"/>
      <c r="S36" s="57"/>
      <c r="T36" s="57"/>
      <c r="U36" s="57" t="s">
        <v>60</v>
      </c>
      <c r="V36" s="32"/>
      <c r="W36" s="32"/>
      <c r="X36" s="32"/>
      <c r="Y36" s="32"/>
      <c r="Z36" s="32"/>
    </row>
    <row r="37" spans="1:26" ht="12.75">
      <c r="A37" s="58"/>
      <c r="B37" s="59" t="s">
        <v>61</v>
      </c>
      <c r="C37" s="60" t="s">
        <v>45</v>
      </c>
      <c r="D37" s="61"/>
      <c r="E37" s="62"/>
      <c r="F37" s="61"/>
      <c r="G37" s="61">
        <v>33</v>
      </c>
      <c r="H37" s="61"/>
      <c r="I37" s="61"/>
      <c r="J37" s="61">
        <v>315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32"/>
      <c r="W37" s="32"/>
      <c r="X37" s="32"/>
      <c r="Y37" s="32"/>
      <c r="Z37" s="32"/>
    </row>
    <row r="38" spans="1:26" ht="12.75">
      <c r="A38" s="58"/>
      <c r="B38" s="59" t="s">
        <v>62</v>
      </c>
      <c r="C38" s="60" t="s">
        <v>47</v>
      </c>
      <c r="D38" s="61"/>
      <c r="E38" s="62"/>
      <c r="F38" s="61"/>
      <c r="G38" s="61">
        <v>23</v>
      </c>
      <c r="H38" s="61"/>
      <c r="I38" s="61"/>
      <c r="J38" s="61">
        <v>203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32"/>
      <c r="W38" s="32"/>
      <c r="X38" s="32"/>
      <c r="Y38" s="32"/>
      <c r="Z38" s="32"/>
    </row>
    <row r="39" spans="1:26" ht="12.75">
      <c r="A39" s="58"/>
      <c r="B39" s="59" t="s">
        <v>48</v>
      </c>
      <c r="C39" s="60" t="s">
        <v>49</v>
      </c>
      <c r="D39" s="61"/>
      <c r="E39" s="62"/>
      <c r="F39" s="61"/>
      <c r="G39" s="61">
        <v>308</v>
      </c>
      <c r="H39" s="61"/>
      <c r="I39" s="61"/>
      <c r="J39" s="61">
        <v>1904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32"/>
      <c r="W39" s="32"/>
      <c r="X39" s="32"/>
      <c r="Y39" s="32"/>
      <c r="Z39" s="32"/>
    </row>
    <row r="40" spans="1:26" ht="48">
      <c r="A40" s="53">
        <v>4</v>
      </c>
      <c r="B40" s="54" t="s">
        <v>63</v>
      </c>
      <c r="C40" s="55">
        <v>1</v>
      </c>
      <c r="D40" s="56">
        <v>3714.62</v>
      </c>
      <c r="E40" s="57"/>
      <c r="F40" s="56"/>
      <c r="G40" s="56">
        <v>3715</v>
      </c>
      <c r="H40" s="56"/>
      <c r="I40" s="56"/>
      <c r="J40" s="56">
        <v>14636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32"/>
      <c r="W40" s="32"/>
      <c r="X40" s="32"/>
      <c r="Y40" s="32"/>
      <c r="Z40" s="32"/>
    </row>
    <row r="41" spans="1:26" ht="72">
      <c r="A41" s="53">
        <v>5</v>
      </c>
      <c r="B41" s="54" t="s">
        <v>64</v>
      </c>
      <c r="C41" s="55">
        <v>1</v>
      </c>
      <c r="D41" s="56">
        <v>79.42</v>
      </c>
      <c r="E41" s="57" t="s">
        <v>65</v>
      </c>
      <c r="F41" s="56">
        <v>1.11</v>
      </c>
      <c r="G41" s="56">
        <v>79</v>
      </c>
      <c r="H41" s="56" t="s">
        <v>66</v>
      </c>
      <c r="I41" s="56">
        <v>1</v>
      </c>
      <c r="J41" s="56">
        <v>546</v>
      </c>
      <c r="K41" s="57" t="s">
        <v>67</v>
      </c>
      <c r="L41" s="57"/>
      <c r="M41" s="57"/>
      <c r="N41" s="57"/>
      <c r="O41" s="57"/>
      <c r="P41" s="57"/>
      <c r="Q41" s="57"/>
      <c r="R41" s="57"/>
      <c r="S41" s="57"/>
      <c r="T41" s="57"/>
      <c r="U41" s="57">
        <v>6</v>
      </c>
      <c r="V41" s="32"/>
      <c r="W41" s="32"/>
      <c r="X41" s="32"/>
      <c r="Y41" s="32"/>
      <c r="Z41" s="32"/>
    </row>
    <row r="42" spans="1:26" ht="12.75">
      <c r="A42" s="58"/>
      <c r="B42" s="59" t="s">
        <v>68</v>
      </c>
      <c r="C42" s="60" t="s">
        <v>45</v>
      </c>
      <c r="D42" s="61"/>
      <c r="E42" s="62"/>
      <c r="F42" s="61"/>
      <c r="G42" s="61">
        <v>24</v>
      </c>
      <c r="H42" s="61"/>
      <c r="I42" s="61"/>
      <c r="J42" s="61">
        <v>222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32"/>
      <c r="W42" s="32"/>
      <c r="X42" s="32"/>
      <c r="Y42" s="32"/>
      <c r="Z42" s="32"/>
    </row>
    <row r="43" spans="1:26" ht="12.75">
      <c r="A43" s="58"/>
      <c r="B43" s="59" t="s">
        <v>69</v>
      </c>
      <c r="C43" s="60" t="s">
        <v>47</v>
      </c>
      <c r="D43" s="61"/>
      <c r="E43" s="62"/>
      <c r="F43" s="61"/>
      <c r="G43" s="61">
        <v>16</v>
      </c>
      <c r="H43" s="61"/>
      <c r="I43" s="61"/>
      <c r="J43" s="61">
        <v>143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32"/>
      <c r="W43" s="32"/>
      <c r="X43" s="32"/>
      <c r="Y43" s="32"/>
      <c r="Z43" s="32"/>
    </row>
    <row r="44" spans="1:26" ht="12.75">
      <c r="A44" s="58"/>
      <c r="B44" s="59" t="s">
        <v>48</v>
      </c>
      <c r="C44" s="60" t="s">
        <v>49</v>
      </c>
      <c r="D44" s="61"/>
      <c r="E44" s="62"/>
      <c r="F44" s="61"/>
      <c r="G44" s="61">
        <v>122</v>
      </c>
      <c r="H44" s="61"/>
      <c r="I44" s="61"/>
      <c r="J44" s="61">
        <v>948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32"/>
      <c r="W44" s="32"/>
      <c r="X44" s="32"/>
      <c r="Y44" s="32"/>
      <c r="Z44" s="32"/>
    </row>
    <row r="45" spans="1:26" ht="48">
      <c r="A45" s="53">
        <v>6</v>
      </c>
      <c r="B45" s="54" t="s">
        <v>70</v>
      </c>
      <c r="C45" s="55">
        <v>1</v>
      </c>
      <c r="D45" s="56">
        <v>674.26</v>
      </c>
      <c r="E45" s="57"/>
      <c r="F45" s="56"/>
      <c r="G45" s="56">
        <v>674</v>
      </c>
      <c r="H45" s="56"/>
      <c r="I45" s="56"/>
      <c r="J45" s="56">
        <v>500</v>
      </c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32"/>
      <c r="W45" s="32"/>
      <c r="X45" s="32"/>
      <c r="Y45" s="32"/>
      <c r="Z45" s="32"/>
    </row>
    <row r="46" spans="1:26" ht="48">
      <c r="A46" s="53">
        <v>7</v>
      </c>
      <c r="B46" s="54" t="s">
        <v>71</v>
      </c>
      <c r="C46" s="55">
        <v>0.09</v>
      </c>
      <c r="D46" s="56">
        <v>867.45</v>
      </c>
      <c r="E46" s="57" t="s">
        <v>72</v>
      </c>
      <c r="F46" s="56" t="s">
        <v>73</v>
      </c>
      <c r="G46" s="56">
        <v>78</v>
      </c>
      <c r="H46" s="56" t="s">
        <v>74</v>
      </c>
      <c r="I46" s="56" t="s">
        <v>75</v>
      </c>
      <c r="J46" s="56">
        <v>562</v>
      </c>
      <c r="K46" s="57" t="s">
        <v>76</v>
      </c>
      <c r="L46" s="57"/>
      <c r="M46" s="57"/>
      <c r="N46" s="57"/>
      <c r="O46" s="57"/>
      <c r="P46" s="57"/>
      <c r="Q46" s="57"/>
      <c r="R46" s="57"/>
      <c r="S46" s="57"/>
      <c r="T46" s="57"/>
      <c r="U46" s="57" t="s">
        <v>77</v>
      </c>
      <c r="V46" s="32"/>
      <c r="W46" s="32"/>
      <c r="X46" s="32"/>
      <c r="Y46" s="32"/>
      <c r="Z46" s="32"/>
    </row>
    <row r="47" spans="1:26" ht="12.75">
      <c r="A47" s="58"/>
      <c r="B47" s="59" t="s">
        <v>78</v>
      </c>
      <c r="C47" s="60" t="s">
        <v>45</v>
      </c>
      <c r="D47" s="61"/>
      <c r="E47" s="62"/>
      <c r="F47" s="61"/>
      <c r="G47" s="61">
        <v>36</v>
      </c>
      <c r="H47" s="61"/>
      <c r="I47" s="61"/>
      <c r="J47" s="61">
        <v>339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32"/>
      <c r="W47" s="32"/>
      <c r="X47" s="32"/>
      <c r="Y47" s="32"/>
      <c r="Z47" s="32"/>
    </row>
    <row r="48" spans="1:26" ht="12.75">
      <c r="A48" s="58"/>
      <c r="B48" s="59" t="s">
        <v>79</v>
      </c>
      <c r="C48" s="60" t="s">
        <v>47</v>
      </c>
      <c r="D48" s="61"/>
      <c r="E48" s="62"/>
      <c r="F48" s="61"/>
      <c r="G48" s="61">
        <v>25</v>
      </c>
      <c r="H48" s="61"/>
      <c r="I48" s="61"/>
      <c r="J48" s="61">
        <v>218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32"/>
      <c r="W48" s="32"/>
      <c r="X48" s="32"/>
      <c r="Y48" s="32"/>
      <c r="Z48" s="32"/>
    </row>
    <row r="49" spans="1:26" ht="12.75">
      <c r="A49" s="58"/>
      <c r="B49" s="59" t="s">
        <v>48</v>
      </c>
      <c r="C49" s="60" t="s">
        <v>49</v>
      </c>
      <c r="D49" s="61"/>
      <c r="E49" s="62"/>
      <c r="F49" s="61"/>
      <c r="G49" s="61">
        <v>148</v>
      </c>
      <c r="H49" s="61"/>
      <c r="I49" s="61"/>
      <c r="J49" s="61">
        <v>1192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32"/>
      <c r="W49" s="32"/>
      <c r="X49" s="32"/>
      <c r="Y49" s="32"/>
      <c r="Z49" s="32"/>
    </row>
    <row r="50" spans="1:26" ht="48">
      <c r="A50" s="53">
        <v>8</v>
      </c>
      <c r="B50" s="54" t="s">
        <v>80</v>
      </c>
      <c r="C50" s="55">
        <v>3</v>
      </c>
      <c r="D50" s="56">
        <v>32.64</v>
      </c>
      <c r="E50" s="57" t="s">
        <v>81</v>
      </c>
      <c r="F50" s="56"/>
      <c r="G50" s="56">
        <v>98</v>
      </c>
      <c r="H50" s="56" t="s">
        <v>82</v>
      </c>
      <c r="I50" s="56"/>
      <c r="J50" s="56">
        <v>522</v>
      </c>
      <c r="K50" s="57" t="s">
        <v>83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32"/>
      <c r="W50" s="32"/>
      <c r="X50" s="32"/>
      <c r="Y50" s="32"/>
      <c r="Z50" s="32"/>
    </row>
    <row r="51" spans="1:26" ht="48">
      <c r="A51" s="53">
        <v>9</v>
      </c>
      <c r="B51" s="54" t="s">
        <v>84</v>
      </c>
      <c r="C51" s="55">
        <v>1</v>
      </c>
      <c r="D51" s="56">
        <v>22.94</v>
      </c>
      <c r="E51" s="57" t="s">
        <v>85</v>
      </c>
      <c r="F51" s="56"/>
      <c r="G51" s="56">
        <v>23</v>
      </c>
      <c r="H51" s="56" t="s">
        <v>86</v>
      </c>
      <c r="I51" s="56"/>
      <c r="J51" s="56">
        <v>122</v>
      </c>
      <c r="K51" s="57" t="s">
        <v>87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32"/>
      <c r="W51" s="32"/>
      <c r="X51" s="32"/>
      <c r="Y51" s="32"/>
      <c r="Z51" s="32"/>
    </row>
    <row r="52" spans="1:26" ht="60">
      <c r="A52" s="53">
        <v>10</v>
      </c>
      <c r="B52" s="54" t="s">
        <v>88</v>
      </c>
      <c r="C52" s="55">
        <v>0.01</v>
      </c>
      <c r="D52" s="56">
        <v>685.16</v>
      </c>
      <c r="E52" s="57" t="s">
        <v>89</v>
      </c>
      <c r="F52" s="56" t="s">
        <v>90</v>
      </c>
      <c r="G52" s="56">
        <v>7</v>
      </c>
      <c r="H52" s="56" t="s">
        <v>91</v>
      </c>
      <c r="I52" s="56">
        <v>2</v>
      </c>
      <c r="J52" s="56">
        <v>51</v>
      </c>
      <c r="K52" s="57" t="s">
        <v>92</v>
      </c>
      <c r="L52" s="57"/>
      <c r="M52" s="57"/>
      <c r="N52" s="57"/>
      <c r="O52" s="57"/>
      <c r="P52" s="57"/>
      <c r="Q52" s="57"/>
      <c r="R52" s="57"/>
      <c r="S52" s="57"/>
      <c r="T52" s="57"/>
      <c r="U52" s="57" t="s">
        <v>93</v>
      </c>
      <c r="V52" s="32"/>
      <c r="W52" s="32"/>
      <c r="X52" s="32"/>
      <c r="Y52" s="32"/>
      <c r="Z52" s="32"/>
    </row>
    <row r="53" spans="1:26" ht="12.75">
      <c r="A53" s="58"/>
      <c r="B53" s="59" t="s">
        <v>94</v>
      </c>
      <c r="C53" s="60" t="s">
        <v>45</v>
      </c>
      <c r="D53" s="61"/>
      <c r="E53" s="62"/>
      <c r="F53" s="61"/>
      <c r="G53" s="61">
        <v>2</v>
      </c>
      <c r="H53" s="61"/>
      <c r="I53" s="61"/>
      <c r="J53" s="61">
        <v>24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32"/>
      <c r="W53" s="32"/>
      <c r="X53" s="32"/>
      <c r="Y53" s="32"/>
      <c r="Z53" s="32"/>
    </row>
    <row r="54" spans="1:26" ht="12.75">
      <c r="A54" s="58"/>
      <c r="B54" s="59" t="s">
        <v>95</v>
      </c>
      <c r="C54" s="60" t="s">
        <v>47</v>
      </c>
      <c r="D54" s="61"/>
      <c r="E54" s="62"/>
      <c r="F54" s="61"/>
      <c r="G54" s="61">
        <v>1</v>
      </c>
      <c r="H54" s="61"/>
      <c r="I54" s="61"/>
      <c r="J54" s="61">
        <v>16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32"/>
      <c r="W54" s="32"/>
      <c r="X54" s="32"/>
      <c r="Y54" s="32"/>
      <c r="Z54" s="32"/>
    </row>
    <row r="55" spans="1:26" ht="12.75">
      <c r="A55" s="58"/>
      <c r="B55" s="59" t="s">
        <v>48</v>
      </c>
      <c r="C55" s="60" t="s">
        <v>49</v>
      </c>
      <c r="D55" s="61"/>
      <c r="E55" s="62"/>
      <c r="F55" s="61"/>
      <c r="G55" s="61">
        <v>10</v>
      </c>
      <c r="H55" s="61"/>
      <c r="I55" s="61"/>
      <c r="J55" s="61">
        <v>96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32"/>
      <c r="W55" s="32"/>
      <c r="X55" s="32"/>
      <c r="Y55" s="32"/>
      <c r="Z55" s="32"/>
    </row>
    <row r="56" spans="1:26" ht="72">
      <c r="A56" s="53">
        <v>11</v>
      </c>
      <c r="B56" s="54" t="s">
        <v>96</v>
      </c>
      <c r="C56" s="55">
        <v>1</v>
      </c>
      <c r="D56" s="56">
        <v>15.6</v>
      </c>
      <c r="E56" s="57" t="s">
        <v>97</v>
      </c>
      <c r="F56" s="56"/>
      <c r="G56" s="56">
        <v>16</v>
      </c>
      <c r="H56" s="56" t="s">
        <v>98</v>
      </c>
      <c r="I56" s="56"/>
      <c r="J56" s="56">
        <v>52</v>
      </c>
      <c r="K56" s="57" t="s">
        <v>99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32"/>
      <c r="W56" s="32"/>
      <c r="X56" s="32"/>
      <c r="Y56" s="32"/>
      <c r="Z56" s="32"/>
    </row>
    <row r="57" spans="1:26" ht="48">
      <c r="A57" s="53">
        <v>12</v>
      </c>
      <c r="B57" s="54" t="s">
        <v>100</v>
      </c>
      <c r="C57" s="55">
        <v>0.2</v>
      </c>
      <c r="D57" s="56">
        <v>516.42</v>
      </c>
      <c r="E57" s="57" t="s">
        <v>101</v>
      </c>
      <c r="F57" s="56" t="s">
        <v>102</v>
      </c>
      <c r="G57" s="56">
        <v>103</v>
      </c>
      <c r="H57" s="56" t="s">
        <v>103</v>
      </c>
      <c r="I57" s="56">
        <v>7</v>
      </c>
      <c r="J57" s="56">
        <v>706</v>
      </c>
      <c r="K57" s="57" t="s">
        <v>104</v>
      </c>
      <c r="L57" s="57"/>
      <c r="M57" s="57"/>
      <c r="N57" s="57"/>
      <c r="O57" s="57"/>
      <c r="P57" s="57"/>
      <c r="Q57" s="57"/>
      <c r="R57" s="57"/>
      <c r="S57" s="57"/>
      <c r="T57" s="57"/>
      <c r="U57" s="57" t="s">
        <v>105</v>
      </c>
      <c r="V57" s="32"/>
      <c r="W57" s="32"/>
      <c r="X57" s="32"/>
      <c r="Y57" s="32"/>
      <c r="Z57" s="32"/>
    </row>
    <row r="58" spans="1:26" ht="12.75">
      <c r="A58" s="58"/>
      <c r="B58" s="59" t="s">
        <v>106</v>
      </c>
      <c r="C58" s="60" t="s">
        <v>45</v>
      </c>
      <c r="D58" s="61"/>
      <c r="E58" s="62"/>
      <c r="F58" s="61"/>
      <c r="G58" s="61">
        <v>49</v>
      </c>
      <c r="H58" s="61"/>
      <c r="I58" s="61"/>
      <c r="J58" s="61">
        <v>470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32"/>
      <c r="W58" s="32"/>
      <c r="X58" s="32"/>
      <c r="Y58" s="32"/>
      <c r="Z58" s="32"/>
    </row>
    <row r="59" spans="1:26" ht="12.75">
      <c r="A59" s="58"/>
      <c r="B59" s="59" t="s">
        <v>107</v>
      </c>
      <c r="C59" s="60" t="s">
        <v>47</v>
      </c>
      <c r="D59" s="61"/>
      <c r="E59" s="62"/>
      <c r="F59" s="61"/>
      <c r="G59" s="61">
        <v>34</v>
      </c>
      <c r="H59" s="61"/>
      <c r="I59" s="61"/>
      <c r="J59" s="61">
        <v>303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32"/>
      <c r="W59" s="32"/>
      <c r="X59" s="32"/>
      <c r="Y59" s="32"/>
      <c r="Z59" s="32"/>
    </row>
    <row r="60" spans="1:26" ht="12.75">
      <c r="A60" s="58"/>
      <c r="B60" s="59" t="s">
        <v>48</v>
      </c>
      <c r="C60" s="60" t="s">
        <v>49</v>
      </c>
      <c r="D60" s="61"/>
      <c r="E60" s="62"/>
      <c r="F60" s="61"/>
      <c r="G60" s="61">
        <v>194</v>
      </c>
      <c r="H60" s="61"/>
      <c r="I60" s="61"/>
      <c r="J60" s="61">
        <v>1560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32"/>
      <c r="W60" s="32"/>
      <c r="X60" s="32"/>
      <c r="Y60" s="32"/>
      <c r="Z60" s="32"/>
    </row>
    <row r="61" spans="1:26" ht="48">
      <c r="A61" s="53">
        <v>13</v>
      </c>
      <c r="B61" s="54" t="s">
        <v>108</v>
      </c>
      <c r="C61" s="55">
        <v>20</v>
      </c>
      <c r="D61" s="56">
        <v>5.36</v>
      </c>
      <c r="E61" s="57" t="s">
        <v>109</v>
      </c>
      <c r="F61" s="56"/>
      <c r="G61" s="56">
        <v>107</v>
      </c>
      <c r="H61" s="56" t="s">
        <v>110</v>
      </c>
      <c r="I61" s="56"/>
      <c r="J61" s="56">
        <v>571</v>
      </c>
      <c r="K61" s="57" t="s">
        <v>111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32"/>
      <c r="W61" s="32"/>
      <c r="X61" s="32"/>
      <c r="Y61" s="32"/>
      <c r="Z61" s="32"/>
    </row>
    <row r="62" spans="1:26" ht="72">
      <c r="A62" s="53">
        <v>14</v>
      </c>
      <c r="B62" s="54" t="s">
        <v>112</v>
      </c>
      <c r="C62" s="55">
        <v>0.67</v>
      </c>
      <c r="D62" s="56">
        <v>290.85</v>
      </c>
      <c r="E62" s="57" t="s">
        <v>113</v>
      </c>
      <c r="F62" s="56" t="s">
        <v>114</v>
      </c>
      <c r="G62" s="56">
        <v>195</v>
      </c>
      <c r="H62" s="56" t="s">
        <v>115</v>
      </c>
      <c r="I62" s="56">
        <v>3</v>
      </c>
      <c r="J62" s="56">
        <v>944</v>
      </c>
      <c r="K62" s="57" t="s">
        <v>116</v>
      </c>
      <c r="L62" s="57"/>
      <c r="M62" s="57"/>
      <c r="N62" s="57"/>
      <c r="O62" s="57"/>
      <c r="P62" s="57"/>
      <c r="Q62" s="57"/>
      <c r="R62" s="57"/>
      <c r="S62" s="57"/>
      <c r="T62" s="57"/>
      <c r="U62" s="57" t="s">
        <v>117</v>
      </c>
      <c r="V62" s="32"/>
      <c r="W62" s="32"/>
      <c r="X62" s="32"/>
      <c r="Y62" s="32"/>
      <c r="Z62" s="32"/>
    </row>
    <row r="63" spans="1:26" ht="12.75">
      <c r="A63" s="58"/>
      <c r="B63" s="59" t="s">
        <v>118</v>
      </c>
      <c r="C63" s="60" t="s">
        <v>45</v>
      </c>
      <c r="D63" s="61"/>
      <c r="E63" s="62"/>
      <c r="F63" s="61"/>
      <c r="G63" s="61">
        <v>59</v>
      </c>
      <c r="H63" s="61"/>
      <c r="I63" s="61"/>
      <c r="J63" s="61">
        <v>552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32"/>
      <c r="W63" s="32"/>
      <c r="X63" s="32"/>
      <c r="Y63" s="32"/>
      <c r="Z63" s="32"/>
    </row>
    <row r="64" spans="1:26" ht="12.75">
      <c r="A64" s="58"/>
      <c r="B64" s="59" t="s">
        <v>119</v>
      </c>
      <c r="C64" s="60" t="s">
        <v>47</v>
      </c>
      <c r="D64" s="61"/>
      <c r="E64" s="62"/>
      <c r="F64" s="61"/>
      <c r="G64" s="61">
        <v>40</v>
      </c>
      <c r="H64" s="61"/>
      <c r="I64" s="61"/>
      <c r="J64" s="61">
        <v>355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32"/>
      <c r="W64" s="32"/>
      <c r="X64" s="32"/>
      <c r="Y64" s="32"/>
      <c r="Z64" s="32"/>
    </row>
    <row r="65" spans="1:26" ht="12.75">
      <c r="A65" s="58"/>
      <c r="B65" s="59" t="s">
        <v>48</v>
      </c>
      <c r="C65" s="60" t="s">
        <v>49</v>
      </c>
      <c r="D65" s="61"/>
      <c r="E65" s="62"/>
      <c r="F65" s="61"/>
      <c r="G65" s="61">
        <v>302</v>
      </c>
      <c r="H65" s="61"/>
      <c r="I65" s="61"/>
      <c r="J65" s="61">
        <v>1943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32"/>
      <c r="W65" s="32"/>
      <c r="X65" s="32"/>
      <c r="Y65" s="32"/>
      <c r="Z65" s="32"/>
    </row>
    <row r="66" spans="1:26" ht="72">
      <c r="A66" s="53">
        <v>15</v>
      </c>
      <c r="B66" s="54" t="s">
        <v>120</v>
      </c>
      <c r="C66" s="55">
        <v>0.2</v>
      </c>
      <c r="D66" s="56">
        <v>325.11</v>
      </c>
      <c r="E66" s="57" t="s">
        <v>121</v>
      </c>
      <c r="F66" s="56" t="s">
        <v>122</v>
      </c>
      <c r="G66" s="56">
        <v>65</v>
      </c>
      <c r="H66" s="56" t="s">
        <v>123</v>
      </c>
      <c r="I66" s="56">
        <v>2</v>
      </c>
      <c r="J66" s="56">
        <v>336</v>
      </c>
      <c r="K66" s="57" t="s">
        <v>124</v>
      </c>
      <c r="L66" s="57"/>
      <c r="M66" s="57"/>
      <c r="N66" s="57"/>
      <c r="O66" s="57"/>
      <c r="P66" s="57"/>
      <c r="Q66" s="57"/>
      <c r="R66" s="57"/>
      <c r="S66" s="57"/>
      <c r="T66" s="57"/>
      <c r="U66" s="57" t="s">
        <v>125</v>
      </c>
      <c r="V66" s="32"/>
      <c r="W66" s="32"/>
      <c r="X66" s="32"/>
      <c r="Y66" s="32"/>
      <c r="Z66" s="32"/>
    </row>
    <row r="67" spans="1:26" ht="12.75">
      <c r="A67" s="58"/>
      <c r="B67" s="59" t="s">
        <v>126</v>
      </c>
      <c r="C67" s="60" t="s">
        <v>45</v>
      </c>
      <c r="D67" s="61"/>
      <c r="E67" s="62"/>
      <c r="F67" s="61"/>
      <c r="G67" s="61">
        <v>21</v>
      </c>
      <c r="H67" s="61"/>
      <c r="I67" s="61"/>
      <c r="J67" s="61">
        <v>192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32"/>
      <c r="W67" s="32"/>
      <c r="X67" s="32"/>
      <c r="Y67" s="32"/>
      <c r="Z67" s="32"/>
    </row>
    <row r="68" spans="1:26" ht="12.75">
      <c r="A68" s="58"/>
      <c r="B68" s="59" t="s">
        <v>127</v>
      </c>
      <c r="C68" s="60" t="s">
        <v>47</v>
      </c>
      <c r="D68" s="61"/>
      <c r="E68" s="62"/>
      <c r="F68" s="61"/>
      <c r="G68" s="61">
        <v>14</v>
      </c>
      <c r="H68" s="61"/>
      <c r="I68" s="61"/>
      <c r="J68" s="61">
        <v>124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32"/>
      <c r="W68" s="32"/>
      <c r="X68" s="32"/>
      <c r="Y68" s="32"/>
      <c r="Z68" s="32"/>
    </row>
    <row r="69" spans="1:26" ht="12.75">
      <c r="A69" s="58"/>
      <c r="B69" s="59" t="s">
        <v>48</v>
      </c>
      <c r="C69" s="60" t="s">
        <v>49</v>
      </c>
      <c r="D69" s="61"/>
      <c r="E69" s="62"/>
      <c r="F69" s="61"/>
      <c r="G69" s="61">
        <v>103</v>
      </c>
      <c r="H69" s="61"/>
      <c r="I69" s="61"/>
      <c r="J69" s="61">
        <v>685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32"/>
      <c r="W69" s="32"/>
      <c r="X69" s="32"/>
      <c r="Y69" s="32"/>
      <c r="Z69" s="32"/>
    </row>
    <row r="70" spans="1:26" ht="60">
      <c r="A70" s="53">
        <v>16</v>
      </c>
      <c r="B70" s="54" t="s">
        <v>128</v>
      </c>
      <c r="C70" s="55">
        <v>0.46</v>
      </c>
      <c r="D70" s="56">
        <v>690.31</v>
      </c>
      <c r="E70" s="57" t="s">
        <v>129</v>
      </c>
      <c r="F70" s="56" t="s">
        <v>130</v>
      </c>
      <c r="G70" s="56">
        <v>318</v>
      </c>
      <c r="H70" s="56" t="s">
        <v>131</v>
      </c>
      <c r="I70" s="56" t="s">
        <v>132</v>
      </c>
      <c r="J70" s="56">
        <v>1594</v>
      </c>
      <c r="K70" s="57" t="s">
        <v>133</v>
      </c>
      <c r="L70" s="57"/>
      <c r="M70" s="57"/>
      <c r="N70" s="57"/>
      <c r="O70" s="57"/>
      <c r="P70" s="57"/>
      <c r="Q70" s="57"/>
      <c r="R70" s="57"/>
      <c r="S70" s="57"/>
      <c r="T70" s="57"/>
      <c r="U70" s="57" t="s">
        <v>134</v>
      </c>
      <c r="V70" s="32"/>
      <c r="W70" s="32"/>
      <c r="X70" s="32"/>
      <c r="Y70" s="32"/>
      <c r="Z70" s="32"/>
    </row>
    <row r="71" spans="1:26" ht="12.75">
      <c r="A71" s="58"/>
      <c r="B71" s="59" t="s">
        <v>135</v>
      </c>
      <c r="C71" s="60" t="s">
        <v>45</v>
      </c>
      <c r="D71" s="61"/>
      <c r="E71" s="62"/>
      <c r="F71" s="61"/>
      <c r="G71" s="61">
        <v>92</v>
      </c>
      <c r="H71" s="61"/>
      <c r="I71" s="61"/>
      <c r="J71" s="61">
        <v>862</v>
      </c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32"/>
      <c r="W71" s="32"/>
      <c r="X71" s="32"/>
      <c r="Y71" s="32"/>
      <c r="Z71" s="32"/>
    </row>
    <row r="72" spans="1:26" ht="12.75">
      <c r="A72" s="58"/>
      <c r="B72" s="59" t="s">
        <v>136</v>
      </c>
      <c r="C72" s="60" t="s">
        <v>47</v>
      </c>
      <c r="D72" s="61"/>
      <c r="E72" s="62"/>
      <c r="F72" s="61"/>
      <c r="G72" s="61">
        <v>63</v>
      </c>
      <c r="H72" s="61"/>
      <c r="I72" s="61"/>
      <c r="J72" s="61">
        <v>555</v>
      </c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32"/>
      <c r="W72" s="32"/>
      <c r="X72" s="32"/>
      <c r="Y72" s="32"/>
      <c r="Z72" s="32"/>
    </row>
    <row r="73" spans="1:26" ht="12.75">
      <c r="A73" s="58"/>
      <c r="B73" s="59" t="s">
        <v>48</v>
      </c>
      <c r="C73" s="60" t="s">
        <v>49</v>
      </c>
      <c r="D73" s="61"/>
      <c r="E73" s="62"/>
      <c r="F73" s="61"/>
      <c r="G73" s="61">
        <v>513</v>
      </c>
      <c r="H73" s="61"/>
      <c r="I73" s="61"/>
      <c r="J73" s="61">
        <v>3220</v>
      </c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32"/>
      <c r="W73" s="32"/>
      <c r="X73" s="32"/>
      <c r="Y73" s="32"/>
      <c r="Z73" s="32"/>
    </row>
    <row r="74" spans="1:26" ht="48">
      <c r="A74" s="53">
        <v>17</v>
      </c>
      <c r="B74" s="54" t="s">
        <v>137</v>
      </c>
      <c r="C74" s="55">
        <v>20</v>
      </c>
      <c r="D74" s="56">
        <v>7.15</v>
      </c>
      <c r="E74" s="57" t="s">
        <v>138</v>
      </c>
      <c r="F74" s="56"/>
      <c r="G74" s="56">
        <v>143</v>
      </c>
      <c r="H74" s="56" t="s">
        <v>139</v>
      </c>
      <c r="I74" s="56"/>
      <c r="J74" s="56">
        <v>762</v>
      </c>
      <c r="K74" s="57" t="s">
        <v>140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32"/>
      <c r="W74" s="32"/>
      <c r="X74" s="32"/>
      <c r="Y74" s="32"/>
      <c r="Z74" s="32"/>
    </row>
    <row r="75" spans="1:26" ht="48">
      <c r="A75" s="53">
        <v>18</v>
      </c>
      <c r="B75" s="54" t="s">
        <v>141</v>
      </c>
      <c r="C75" s="55">
        <v>46</v>
      </c>
      <c r="D75" s="56">
        <v>21.62</v>
      </c>
      <c r="E75" s="57" t="s">
        <v>142</v>
      </c>
      <c r="F75" s="56"/>
      <c r="G75" s="56">
        <v>995</v>
      </c>
      <c r="H75" s="56" t="s">
        <v>143</v>
      </c>
      <c r="I75" s="56"/>
      <c r="J75" s="56">
        <v>5301</v>
      </c>
      <c r="K75" s="57" t="s">
        <v>144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32"/>
      <c r="W75" s="32"/>
      <c r="X75" s="32"/>
      <c r="Y75" s="32"/>
      <c r="Z75" s="32"/>
    </row>
    <row r="76" spans="1:26" ht="48">
      <c r="A76" s="53">
        <v>19</v>
      </c>
      <c r="B76" s="54" t="s">
        <v>145</v>
      </c>
      <c r="C76" s="55">
        <v>20</v>
      </c>
      <c r="D76" s="56">
        <v>3.5</v>
      </c>
      <c r="E76" s="57" t="s">
        <v>146</v>
      </c>
      <c r="F76" s="56"/>
      <c r="G76" s="56">
        <v>70</v>
      </c>
      <c r="H76" s="56" t="s">
        <v>147</v>
      </c>
      <c r="I76" s="56"/>
      <c r="J76" s="56">
        <v>373</v>
      </c>
      <c r="K76" s="57" t="s">
        <v>148</v>
      </c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32"/>
      <c r="W76" s="32"/>
      <c r="X76" s="32"/>
      <c r="Y76" s="32"/>
      <c r="Z76" s="32"/>
    </row>
    <row r="77" spans="1:26" ht="48">
      <c r="A77" s="53">
        <v>20</v>
      </c>
      <c r="B77" s="54" t="s">
        <v>149</v>
      </c>
      <c r="C77" s="55">
        <v>40</v>
      </c>
      <c r="D77" s="56">
        <v>3.18</v>
      </c>
      <c r="E77" s="57" t="s">
        <v>150</v>
      </c>
      <c r="F77" s="56"/>
      <c r="G77" s="56">
        <v>127</v>
      </c>
      <c r="H77" s="56" t="s">
        <v>151</v>
      </c>
      <c r="I77" s="56"/>
      <c r="J77" s="56">
        <v>678</v>
      </c>
      <c r="K77" s="57" t="s">
        <v>152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32"/>
      <c r="W77" s="32"/>
      <c r="X77" s="32"/>
      <c r="Y77" s="32"/>
      <c r="Z77" s="32"/>
    </row>
    <row r="78" spans="1:26" ht="48">
      <c r="A78" s="53">
        <v>21</v>
      </c>
      <c r="B78" s="54" t="s">
        <v>153</v>
      </c>
      <c r="C78" s="55">
        <v>5</v>
      </c>
      <c r="D78" s="56">
        <v>7.41</v>
      </c>
      <c r="E78" s="57" t="s">
        <v>154</v>
      </c>
      <c r="F78" s="56"/>
      <c r="G78" s="56">
        <v>37</v>
      </c>
      <c r="H78" s="56" t="s">
        <v>155</v>
      </c>
      <c r="I78" s="56"/>
      <c r="J78" s="56">
        <v>198</v>
      </c>
      <c r="K78" s="57" t="s">
        <v>156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32"/>
      <c r="W78" s="32"/>
      <c r="X78" s="32"/>
      <c r="Y78" s="32"/>
      <c r="Z78" s="32"/>
    </row>
    <row r="79" spans="1:26" ht="48">
      <c r="A79" s="53">
        <v>22</v>
      </c>
      <c r="B79" s="54" t="s">
        <v>157</v>
      </c>
      <c r="C79" s="55">
        <v>2</v>
      </c>
      <c r="D79" s="56">
        <v>4.96</v>
      </c>
      <c r="E79" s="57" t="s">
        <v>158</v>
      </c>
      <c r="F79" s="56"/>
      <c r="G79" s="56">
        <v>10</v>
      </c>
      <c r="H79" s="56" t="s">
        <v>159</v>
      </c>
      <c r="I79" s="56"/>
      <c r="J79" s="56">
        <v>53</v>
      </c>
      <c r="K79" s="57" t="s">
        <v>160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32"/>
      <c r="W79" s="32"/>
      <c r="X79" s="32"/>
      <c r="Y79" s="32"/>
      <c r="Z79" s="32"/>
    </row>
    <row r="80" spans="1:26" ht="60">
      <c r="A80" s="53">
        <v>23</v>
      </c>
      <c r="B80" s="54" t="s">
        <v>161</v>
      </c>
      <c r="C80" s="55">
        <v>0.2</v>
      </c>
      <c r="D80" s="56">
        <v>1382.25</v>
      </c>
      <c r="E80" s="57" t="s">
        <v>162</v>
      </c>
      <c r="F80" s="56" t="s">
        <v>163</v>
      </c>
      <c r="G80" s="56">
        <v>276</v>
      </c>
      <c r="H80" s="56" t="s">
        <v>164</v>
      </c>
      <c r="I80" s="56" t="s">
        <v>165</v>
      </c>
      <c r="J80" s="56">
        <v>1600</v>
      </c>
      <c r="K80" s="57" t="s">
        <v>166</v>
      </c>
      <c r="L80" s="57"/>
      <c r="M80" s="57"/>
      <c r="N80" s="57"/>
      <c r="O80" s="57"/>
      <c r="P80" s="57"/>
      <c r="Q80" s="57"/>
      <c r="R80" s="57"/>
      <c r="S80" s="57"/>
      <c r="T80" s="57"/>
      <c r="U80" s="57" t="s">
        <v>167</v>
      </c>
      <c r="V80" s="32"/>
      <c r="W80" s="32"/>
      <c r="X80" s="32"/>
      <c r="Y80" s="32"/>
      <c r="Z80" s="32"/>
    </row>
    <row r="81" spans="1:26" ht="12.75">
      <c r="A81" s="58"/>
      <c r="B81" s="59" t="s">
        <v>168</v>
      </c>
      <c r="C81" s="60" t="s">
        <v>45</v>
      </c>
      <c r="D81" s="61"/>
      <c r="E81" s="62"/>
      <c r="F81" s="61"/>
      <c r="G81" s="61">
        <v>57</v>
      </c>
      <c r="H81" s="61"/>
      <c r="I81" s="61"/>
      <c r="J81" s="61">
        <v>526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32"/>
      <c r="W81" s="32"/>
      <c r="X81" s="32"/>
      <c r="Y81" s="32"/>
      <c r="Z81" s="32"/>
    </row>
    <row r="82" spans="1:26" ht="12.75">
      <c r="A82" s="58"/>
      <c r="B82" s="59" t="s">
        <v>169</v>
      </c>
      <c r="C82" s="60" t="s">
        <v>47</v>
      </c>
      <c r="D82" s="61"/>
      <c r="E82" s="62"/>
      <c r="F82" s="61"/>
      <c r="G82" s="61">
        <v>39</v>
      </c>
      <c r="H82" s="61"/>
      <c r="I82" s="61"/>
      <c r="J82" s="61">
        <v>339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32"/>
      <c r="W82" s="32"/>
      <c r="X82" s="32"/>
      <c r="Y82" s="32"/>
      <c r="Z82" s="32"/>
    </row>
    <row r="83" spans="1:26" ht="12.75">
      <c r="A83" s="58"/>
      <c r="B83" s="59" t="s">
        <v>48</v>
      </c>
      <c r="C83" s="60" t="s">
        <v>49</v>
      </c>
      <c r="D83" s="61"/>
      <c r="E83" s="62"/>
      <c r="F83" s="61"/>
      <c r="G83" s="61">
        <v>383</v>
      </c>
      <c r="H83" s="61"/>
      <c r="I83" s="61"/>
      <c r="J83" s="61">
        <v>2563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32"/>
      <c r="W83" s="32"/>
      <c r="X83" s="32"/>
      <c r="Y83" s="32"/>
      <c r="Z83" s="32"/>
    </row>
    <row r="84" spans="1:26" ht="48">
      <c r="A84" s="53">
        <v>24</v>
      </c>
      <c r="B84" s="54" t="s">
        <v>170</v>
      </c>
      <c r="C84" s="55">
        <v>0.01</v>
      </c>
      <c r="D84" s="56">
        <v>1281.26</v>
      </c>
      <c r="E84" s="57" t="s">
        <v>171</v>
      </c>
      <c r="F84" s="56" t="s">
        <v>172</v>
      </c>
      <c r="G84" s="56">
        <v>13</v>
      </c>
      <c r="H84" s="56" t="s">
        <v>173</v>
      </c>
      <c r="I84" s="56">
        <v>3</v>
      </c>
      <c r="J84" s="56">
        <v>78</v>
      </c>
      <c r="K84" s="57" t="s">
        <v>174</v>
      </c>
      <c r="L84" s="57"/>
      <c r="M84" s="57"/>
      <c r="N84" s="57"/>
      <c r="O84" s="57"/>
      <c r="P84" s="57"/>
      <c r="Q84" s="57"/>
      <c r="R84" s="57"/>
      <c r="S84" s="57"/>
      <c r="T84" s="57"/>
      <c r="U84" s="57" t="s">
        <v>175</v>
      </c>
      <c r="V84" s="32"/>
      <c r="W84" s="32"/>
      <c r="X84" s="32"/>
      <c r="Y84" s="32"/>
      <c r="Z84" s="32"/>
    </row>
    <row r="85" spans="1:26" ht="12.75">
      <c r="A85" s="58"/>
      <c r="B85" s="59" t="s">
        <v>176</v>
      </c>
      <c r="C85" s="60" t="s">
        <v>45</v>
      </c>
      <c r="D85" s="61"/>
      <c r="E85" s="62"/>
      <c r="F85" s="61"/>
      <c r="G85" s="61">
        <v>3</v>
      </c>
      <c r="H85" s="61"/>
      <c r="I85" s="61"/>
      <c r="J85" s="61">
        <v>36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32"/>
      <c r="W85" s="32"/>
      <c r="X85" s="32"/>
      <c r="Y85" s="32"/>
      <c r="Z85" s="32"/>
    </row>
    <row r="86" spans="1:26" ht="12.75">
      <c r="A86" s="58"/>
      <c r="B86" s="59" t="s">
        <v>177</v>
      </c>
      <c r="C86" s="60" t="s">
        <v>47</v>
      </c>
      <c r="D86" s="61"/>
      <c r="E86" s="62"/>
      <c r="F86" s="61"/>
      <c r="G86" s="61">
        <v>2</v>
      </c>
      <c r="H86" s="61"/>
      <c r="I86" s="61"/>
      <c r="J86" s="61">
        <v>23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32"/>
      <c r="W86" s="32"/>
      <c r="X86" s="32"/>
      <c r="Y86" s="32"/>
      <c r="Z86" s="32"/>
    </row>
    <row r="87" spans="1:26" ht="12.75">
      <c r="A87" s="58"/>
      <c r="B87" s="59" t="s">
        <v>48</v>
      </c>
      <c r="C87" s="60" t="s">
        <v>49</v>
      </c>
      <c r="D87" s="61"/>
      <c r="E87" s="62"/>
      <c r="F87" s="61"/>
      <c r="G87" s="61">
        <v>18</v>
      </c>
      <c r="H87" s="61"/>
      <c r="I87" s="61"/>
      <c r="J87" s="61">
        <v>146</v>
      </c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32"/>
      <c r="W87" s="32"/>
      <c r="X87" s="32"/>
      <c r="Y87" s="32"/>
      <c r="Z87" s="32"/>
    </row>
    <row r="88" spans="1:26" ht="36">
      <c r="A88" s="63">
        <v>25</v>
      </c>
      <c r="B88" s="64" t="s">
        <v>178</v>
      </c>
      <c r="C88" s="65">
        <v>1</v>
      </c>
      <c r="D88" s="66">
        <v>132.26</v>
      </c>
      <c r="E88" s="67" t="s">
        <v>179</v>
      </c>
      <c r="F88" s="66"/>
      <c r="G88" s="66">
        <v>132</v>
      </c>
      <c r="H88" s="66" t="s">
        <v>180</v>
      </c>
      <c r="I88" s="66"/>
      <c r="J88" s="66">
        <v>705</v>
      </c>
      <c r="K88" s="67" t="s">
        <v>181</v>
      </c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32"/>
      <c r="W88" s="32"/>
      <c r="X88" s="32"/>
      <c r="Y88" s="32"/>
      <c r="Z88" s="32"/>
    </row>
    <row r="89" spans="1:26" ht="36">
      <c r="A89" s="107" t="s">
        <v>182</v>
      </c>
      <c r="B89" s="108"/>
      <c r="C89" s="108"/>
      <c r="D89" s="108"/>
      <c r="E89" s="108"/>
      <c r="F89" s="108"/>
      <c r="G89" s="56">
        <v>7842</v>
      </c>
      <c r="H89" s="56" t="s">
        <v>183</v>
      </c>
      <c r="I89" s="56" t="s">
        <v>184</v>
      </c>
      <c r="J89" s="56">
        <v>32921</v>
      </c>
      <c r="K89" s="57" t="s">
        <v>185</v>
      </c>
      <c r="L89" s="57"/>
      <c r="M89" s="57"/>
      <c r="N89" s="57"/>
      <c r="O89" s="57"/>
      <c r="P89" s="57"/>
      <c r="Q89" s="57"/>
      <c r="R89" s="57"/>
      <c r="S89" s="57"/>
      <c r="T89" s="57"/>
      <c r="U89" s="57" t="s">
        <v>186</v>
      </c>
      <c r="V89" s="32"/>
      <c r="W89" s="32"/>
      <c r="X89" s="32"/>
      <c r="Y89" s="32"/>
      <c r="Z89" s="32"/>
    </row>
    <row r="90" spans="1:26" ht="12.75">
      <c r="A90" s="107" t="s">
        <v>187</v>
      </c>
      <c r="B90" s="108"/>
      <c r="C90" s="108"/>
      <c r="D90" s="108"/>
      <c r="E90" s="108"/>
      <c r="F90" s="108"/>
      <c r="G90" s="56">
        <v>8200</v>
      </c>
      <c r="H90" s="56"/>
      <c r="I90" s="56"/>
      <c r="J90" s="56">
        <v>34564</v>
      </c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32"/>
      <c r="W90" s="32"/>
      <c r="X90" s="32"/>
      <c r="Y90" s="32"/>
      <c r="Z90" s="32"/>
    </row>
    <row r="91" spans="1:26" ht="12.75">
      <c r="A91" s="107" t="s">
        <v>188</v>
      </c>
      <c r="B91" s="108"/>
      <c r="C91" s="108"/>
      <c r="D91" s="108"/>
      <c r="E91" s="108"/>
      <c r="F91" s="108"/>
      <c r="G91" s="56"/>
      <c r="H91" s="56"/>
      <c r="I91" s="56"/>
      <c r="J91" s="56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32"/>
      <c r="W91" s="32"/>
      <c r="X91" s="32"/>
      <c r="Y91" s="32"/>
      <c r="Z91" s="32"/>
    </row>
    <row r="92" spans="1:26" ht="25.5" customHeight="1">
      <c r="A92" s="107" t="s">
        <v>189</v>
      </c>
      <c r="B92" s="108"/>
      <c r="C92" s="108"/>
      <c r="D92" s="108"/>
      <c r="E92" s="108"/>
      <c r="F92" s="108"/>
      <c r="G92" s="56">
        <v>263</v>
      </c>
      <c r="H92" s="56"/>
      <c r="I92" s="56"/>
      <c r="J92" s="56">
        <v>908</v>
      </c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32"/>
      <c r="W92" s="32"/>
      <c r="X92" s="32"/>
      <c r="Y92" s="32"/>
      <c r="Z92" s="32"/>
    </row>
    <row r="93" spans="1:26" ht="78" customHeight="1">
      <c r="A93" s="107" t="s">
        <v>190</v>
      </c>
      <c r="B93" s="108"/>
      <c r="C93" s="108"/>
      <c r="D93" s="108"/>
      <c r="E93" s="108"/>
      <c r="F93" s="108"/>
      <c r="G93" s="56">
        <v>95</v>
      </c>
      <c r="H93" s="56">
        <v>50.55</v>
      </c>
      <c r="I93" s="56" t="s">
        <v>191</v>
      </c>
      <c r="J93" s="56">
        <v>735</v>
      </c>
      <c r="K93" s="57">
        <v>557.55</v>
      </c>
      <c r="L93" s="57"/>
      <c r="M93" s="57"/>
      <c r="N93" s="57"/>
      <c r="O93" s="57"/>
      <c r="P93" s="57"/>
      <c r="Q93" s="57"/>
      <c r="R93" s="57"/>
      <c r="S93" s="57"/>
      <c r="T93" s="57"/>
      <c r="U93" s="57" t="s">
        <v>192</v>
      </c>
      <c r="V93" s="32"/>
      <c r="W93" s="32"/>
      <c r="X93" s="32"/>
      <c r="Y93" s="32"/>
      <c r="Z93" s="32"/>
    </row>
    <row r="94" spans="1:26" ht="12.75">
      <c r="A94" s="107" t="s">
        <v>193</v>
      </c>
      <c r="B94" s="108"/>
      <c r="C94" s="108"/>
      <c r="D94" s="108"/>
      <c r="E94" s="108"/>
      <c r="F94" s="108"/>
      <c r="G94" s="56"/>
      <c r="H94" s="56"/>
      <c r="I94" s="56"/>
      <c r="J94" s="56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32"/>
      <c r="W94" s="32"/>
      <c r="X94" s="32"/>
      <c r="Y94" s="32"/>
      <c r="Z94" s="32"/>
    </row>
    <row r="95" spans="1:26" ht="12.75">
      <c r="A95" s="107" t="s">
        <v>194</v>
      </c>
      <c r="B95" s="108"/>
      <c r="C95" s="108"/>
      <c r="D95" s="108"/>
      <c r="E95" s="108"/>
      <c r="F95" s="108"/>
      <c r="G95" s="56">
        <v>416</v>
      </c>
      <c r="H95" s="56"/>
      <c r="I95" s="56"/>
      <c r="J95" s="56">
        <v>4583</v>
      </c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32"/>
      <c r="W95" s="32"/>
      <c r="X95" s="32"/>
      <c r="Y95" s="32"/>
      <c r="Z95" s="32"/>
    </row>
    <row r="96" spans="1:26" ht="12.75">
      <c r="A96" s="107" t="s">
        <v>195</v>
      </c>
      <c r="B96" s="108"/>
      <c r="C96" s="108"/>
      <c r="D96" s="108"/>
      <c r="E96" s="108"/>
      <c r="F96" s="108"/>
      <c r="G96" s="56">
        <v>2823</v>
      </c>
      <c r="H96" s="56"/>
      <c r="I96" s="56"/>
      <c r="J96" s="56">
        <v>12888</v>
      </c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2"/>
      <c r="W96" s="32"/>
      <c r="X96" s="32"/>
      <c r="Y96" s="32"/>
      <c r="Z96" s="32"/>
    </row>
    <row r="97" spans="1:26" ht="12.75">
      <c r="A97" s="107" t="s">
        <v>196</v>
      </c>
      <c r="B97" s="108"/>
      <c r="C97" s="108"/>
      <c r="D97" s="108"/>
      <c r="E97" s="108"/>
      <c r="F97" s="108"/>
      <c r="G97" s="56">
        <v>337</v>
      </c>
      <c r="H97" s="56"/>
      <c r="I97" s="56"/>
      <c r="J97" s="56">
        <v>1357</v>
      </c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32"/>
      <c r="W97" s="32"/>
      <c r="X97" s="32"/>
      <c r="Y97" s="32"/>
      <c r="Z97" s="32"/>
    </row>
    <row r="98" spans="1:26" ht="12.75">
      <c r="A98" s="114" t="s">
        <v>197</v>
      </c>
      <c r="B98" s="115"/>
      <c r="C98" s="115"/>
      <c r="D98" s="115"/>
      <c r="E98" s="115"/>
      <c r="F98" s="115"/>
      <c r="G98" s="56">
        <v>395</v>
      </c>
      <c r="H98" s="56"/>
      <c r="I98" s="56"/>
      <c r="J98" s="56">
        <v>3701</v>
      </c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32"/>
      <c r="W98" s="32"/>
      <c r="X98" s="32"/>
      <c r="Y98" s="32"/>
      <c r="Z98" s="32"/>
    </row>
    <row r="99" spans="1:26" ht="12.75">
      <c r="A99" s="114" t="s">
        <v>198</v>
      </c>
      <c r="B99" s="115"/>
      <c r="C99" s="115"/>
      <c r="D99" s="115"/>
      <c r="E99" s="115"/>
      <c r="F99" s="115"/>
      <c r="G99" s="56">
        <v>270</v>
      </c>
      <c r="H99" s="56"/>
      <c r="I99" s="56"/>
      <c r="J99" s="56">
        <v>2383</v>
      </c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32"/>
      <c r="W99" s="32"/>
      <c r="X99" s="32"/>
      <c r="Y99" s="32"/>
      <c r="Z99" s="32"/>
    </row>
    <row r="100" spans="1:26" ht="12.75">
      <c r="A100" s="114" t="s">
        <v>199</v>
      </c>
      <c r="B100" s="115"/>
      <c r="C100" s="115"/>
      <c r="D100" s="115"/>
      <c r="E100" s="115"/>
      <c r="F100" s="115"/>
      <c r="G100" s="56"/>
      <c r="H100" s="56"/>
      <c r="I100" s="56"/>
      <c r="J100" s="56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32"/>
      <c r="W100" s="32"/>
      <c r="X100" s="32"/>
      <c r="Y100" s="32"/>
      <c r="Z100" s="32"/>
    </row>
    <row r="101" spans="1:26" ht="12.75">
      <c r="A101" s="107" t="s">
        <v>200</v>
      </c>
      <c r="B101" s="108"/>
      <c r="C101" s="108"/>
      <c r="D101" s="108"/>
      <c r="E101" s="108"/>
      <c r="F101" s="108"/>
      <c r="G101" s="56">
        <v>4213</v>
      </c>
      <c r="H101" s="56"/>
      <c r="I101" s="56"/>
      <c r="J101" s="56">
        <v>24604</v>
      </c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32"/>
      <c r="W101" s="32"/>
      <c r="X101" s="32"/>
      <c r="Y101" s="32"/>
      <c r="Z101" s="32"/>
    </row>
    <row r="102" spans="1:26" ht="12.75">
      <c r="A102" s="107" t="s">
        <v>201</v>
      </c>
      <c r="B102" s="108"/>
      <c r="C102" s="108"/>
      <c r="D102" s="108"/>
      <c r="E102" s="108"/>
      <c r="F102" s="108"/>
      <c r="G102" s="56">
        <v>4652</v>
      </c>
      <c r="H102" s="56"/>
      <c r="I102" s="56"/>
      <c r="J102" s="56">
        <v>16044</v>
      </c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32"/>
      <c r="W102" s="32"/>
      <c r="X102" s="32"/>
      <c r="Y102" s="32"/>
      <c r="Z102" s="32"/>
    </row>
    <row r="103" spans="1:26" ht="12.75">
      <c r="A103" s="107" t="s">
        <v>202</v>
      </c>
      <c r="B103" s="108"/>
      <c r="C103" s="108"/>
      <c r="D103" s="108"/>
      <c r="E103" s="108"/>
      <c r="F103" s="108"/>
      <c r="G103" s="56">
        <v>8865</v>
      </c>
      <c r="H103" s="56"/>
      <c r="I103" s="56"/>
      <c r="J103" s="56">
        <v>40648</v>
      </c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32"/>
      <c r="W103" s="32"/>
      <c r="X103" s="32"/>
      <c r="Y103" s="32"/>
      <c r="Z103" s="32"/>
    </row>
    <row r="104" spans="1:26" ht="12.75">
      <c r="A104" s="116" t="s">
        <v>203</v>
      </c>
      <c r="B104" s="117"/>
      <c r="C104" s="117"/>
      <c r="D104" s="117"/>
      <c r="E104" s="117"/>
      <c r="F104" s="117"/>
      <c r="G104" s="66">
        <v>8865</v>
      </c>
      <c r="H104" s="66"/>
      <c r="I104" s="66"/>
      <c r="J104" s="66">
        <v>40648</v>
      </c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32"/>
      <c r="W104" s="32"/>
      <c r="X104" s="32"/>
      <c r="Y104" s="32"/>
      <c r="Z104" s="32"/>
    </row>
    <row r="105" spans="1:26" ht="21" customHeight="1">
      <c r="A105" s="112" t="s">
        <v>204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32"/>
      <c r="W105" s="32"/>
      <c r="X105" s="32"/>
      <c r="Y105" s="32"/>
      <c r="Z105" s="32"/>
    </row>
    <row r="106" spans="1:26" ht="48">
      <c r="A106" s="53">
        <v>26</v>
      </c>
      <c r="B106" s="54" t="s">
        <v>205</v>
      </c>
      <c r="C106" s="55">
        <v>1</v>
      </c>
      <c r="D106" s="56">
        <v>105.36</v>
      </c>
      <c r="E106" s="57" t="s">
        <v>206</v>
      </c>
      <c r="F106" s="56" t="s">
        <v>207</v>
      </c>
      <c r="G106" s="56">
        <v>105</v>
      </c>
      <c r="H106" s="56" t="s">
        <v>208</v>
      </c>
      <c r="I106" s="56" t="s">
        <v>209</v>
      </c>
      <c r="J106" s="56">
        <v>733</v>
      </c>
      <c r="K106" s="57" t="s">
        <v>210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 t="s">
        <v>211</v>
      </c>
      <c r="V106" s="32"/>
      <c r="W106" s="32"/>
      <c r="X106" s="32"/>
      <c r="Y106" s="32"/>
      <c r="Z106" s="32"/>
    </row>
    <row r="107" spans="1:26" ht="12.75">
      <c r="A107" s="58"/>
      <c r="B107" s="59" t="s">
        <v>212</v>
      </c>
      <c r="C107" s="60" t="s">
        <v>45</v>
      </c>
      <c r="D107" s="61"/>
      <c r="E107" s="62"/>
      <c r="F107" s="61"/>
      <c r="G107" s="61">
        <v>41</v>
      </c>
      <c r="H107" s="61"/>
      <c r="I107" s="61"/>
      <c r="J107" s="61">
        <v>371</v>
      </c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32"/>
      <c r="W107" s="32"/>
      <c r="X107" s="32"/>
      <c r="Y107" s="32"/>
      <c r="Z107" s="32"/>
    </row>
    <row r="108" spans="1:26" ht="12.75">
      <c r="A108" s="58"/>
      <c r="B108" s="59" t="s">
        <v>213</v>
      </c>
      <c r="C108" s="60" t="s">
        <v>47</v>
      </c>
      <c r="D108" s="61"/>
      <c r="E108" s="62"/>
      <c r="F108" s="61"/>
      <c r="G108" s="61">
        <v>28</v>
      </c>
      <c r="H108" s="61"/>
      <c r="I108" s="61"/>
      <c r="J108" s="61">
        <v>239</v>
      </c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32"/>
      <c r="W108" s="32"/>
      <c r="X108" s="32"/>
      <c r="Y108" s="32"/>
      <c r="Z108" s="32"/>
    </row>
    <row r="109" spans="1:26" ht="12.75">
      <c r="A109" s="58"/>
      <c r="B109" s="59" t="s">
        <v>48</v>
      </c>
      <c r="C109" s="60" t="s">
        <v>49</v>
      </c>
      <c r="D109" s="61"/>
      <c r="E109" s="62"/>
      <c r="F109" s="61"/>
      <c r="G109" s="61">
        <v>190</v>
      </c>
      <c r="H109" s="61"/>
      <c r="I109" s="61"/>
      <c r="J109" s="61">
        <v>1450</v>
      </c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32"/>
      <c r="W109" s="32"/>
      <c r="X109" s="32"/>
      <c r="Y109" s="32"/>
      <c r="Z109" s="32"/>
    </row>
    <row r="110" spans="1:26" ht="48">
      <c r="A110" s="53">
        <v>27</v>
      </c>
      <c r="B110" s="54" t="s">
        <v>214</v>
      </c>
      <c r="C110" s="55">
        <v>1</v>
      </c>
      <c r="D110" s="56">
        <v>922.58</v>
      </c>
      <c r="E110" s="57"/>
      <c r="F110" s="56"/>
      <c r="G110" s="56">
        <v>923</v>
      </c>
      <c r="H110" s="56"/>
      <c r="I110" s="56"/>
      <c r="J110" s="56">
        <v>3635</v>
      </c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32"/>
      <c r="W110" s="32"/>
      <c r="X110" s="32"/>
      <c r="Y110" s="32"/>
      <c r="Z110" s="32"/>
    </row>
    <row r="111" spans="1:26" ht="60">
      <c r="A111" s="53">
        <v>28</v>
      </c>
      <c r="B111" s="54" t="s">
        <v>215</v>
      </c>
      <c r="C111" s="55">
        <v>1</v>
      </c>
      <c r="D111" s="56">
        <v>250.07</v>
      </c>
      <c r="E111" s="57" t="s">
        <v>216</v>
      </c>
      <c r="F111" s="56" t="s">
        <v>217</v>
      </c>
      <c r="G111" s="56">
        <v>250</v>
      </c>
      <c r="H111" s="56" t="s">
        <v>218</v>
      </c>
      <c r="I111" s="56">
        <v>4</v>
      </c>
      <c r="J111" s="56">
        <v>816</v>
      </c>
      <c r="K111" s="57" t="s">
        <v>219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 t="s">
        <v>220</v>
      </c>
      <c r="V111" s="32"/>
      <c r="W111" s="32"/>
      <c r="X111" s="32"/>
      <c r="Y111" s="32"/>
      <c r="Z111" s="32"/>
    </row>
    <row r="112" spans="1:26" ht="12.75">
      <c r="A112" s="58"/>
      <c r="B112" s="59" t="s">
        <v>221</v>
      </c>
      <c r="C112" s="60" t="s">
        <v>45</v>
      </c>
      <c r="D112" s="61"/>
      <c r="E112" s="62"/>
      <c r="F112" s="61"/>
      <c r="G112" s="61">
        <v>30</v>
      </c>
      <c r="H112" s="61"/>
      <c r="I112" s="61"/>
      <c r="J112" s="61">
        <v>287</v>
      </c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32"/>
      <c r="W112" s="32"/>
      <c r="X112" s="32"/>
      <c r="Y112" s="32"/>
      <c r="Z112" s="32"/>
    </row>
    <row r="113" spans="1:26" ht="12.75">
      <c r="A113" s="58"/>
      <c r="B113" s="59" t="s">
        <v>222</v>
      </c>
      <c r="C113" s="60" t="s">
        <v>47</v>
      </c>
      <c r="D113" s="61"/>
      <c r="E113" s="62"/>
      <c r="F113" s="61"/>
      <c r="G113" s="61">
        <v>21</v>
      </c>
      <c r="H113" s="61"/>
      <c r="I113" s="61"/>
      <c r="J113" s="61">
        <v>185</v>
      </c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32"/>
      <c r="W113" s="32"/>
      <c r="X113" s="32"/>
      <c r="Y113" s="32"/>
      <c r="Z113" s="32"/>
    </row>
    <row r="114" spans="1:26" ht="12.75">
      <c r="A114" s="58"/>
      <c r="B114" s="59" t="s">
        <v>48</v>
      </c>
      <c r="C114" s="60" t="s">
        <v>49</v>
      </c>
      <c r="D114" s="61"/>
      <c r="E114" s="62"/>
      <c r="F114" s="61"/>
      <c r="G114" s="61">
        <v>306</v>
      </c>
      <c r="H114" s="61"/>
      <c r="I114" s="61"/>
      <c r="J114" s="61">
        <v>1337</v>
      </c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32"/>
      <c r="W114" s="32"/>
      <c r="X114" s="32"/>
      <c r="Y114" s="32"/>
      <c r="Z114" s="32"/>
    </row>
    <row r="115" spans="1:26" ht="36">
      <c r="A115" s="53">
        <v>29</v>
      </c>
      <c r="B115" s="54" t="s">
        <v>223</v>
      </c>
      <c r="C115" s="55">
        <v>6</v>
      </c>
      <c r="D115" s="56">
        <v>14.67</v>
      </c>
      <c r="E115" s="57" t="s">
        <v>224</v>
      </c>
      <c r="F115" s="56"/>
      <c r="G115" s="56">
        <v>88</v>
      </c>
      <c r="H115" s="56" t="s">
        <v>225</v>
      </c>
      <c r="I115" s="56"/>
      <c r="J115" s="56">
        <v>943</v>
      </c>
      <c r="K115" s="57" t="s">
        <v>226</v>
      </c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32"/>
      <c r="W115" s="32"/>
      <c r="X115" s="32"/>
      <c r="Y115" s="32"/>
      <c r="Z115" s="32"/>
    </row>
    <row r="116" spans="1:26" ht="12.75">
      <c r="A116" s="58"/>
      <c r="B116" s="59" t="s">
        <v>135</v>
      </c>
      <c r="C116" s="60" t="s">
        <v>45</v>
      </c>
      <c r="D116" s="61"/>
      <c r="E116" s="62"/>
      <c r="F116" s="61"/>
      <c r="G116" s="61">
        <v>92</v>
      </c>
      <c r="H116" s="61"/>
      <c r="I116" s="61"/>
      <c r="J116" s="61">
        <v>862</v>
      </c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32"/>
      <c r="W116" s="32"/>
      <c r="X116" s="32"/>
      <c r="Y116" s="32"/>
      <c r="Z116" s="32"/>
    </row>
    <row r="117" spans="1:26" ht="12.75">
      <c r="A117" s="58"/>
      <c r="B117" s="59" t="s">
        <v>136</v>
      </c>
      <c r="C117" s="60" t="s">
        <v>47</v>
      </c>
      <c r="D117" s="61"/>
      <c r="E117" s="62"/>
      <c r="F117" s="61"/>
      <c r="G117" s="61">
        <v>63</v>
      </c>
      <c r="H117" s="61"/>
      <c r="I117" s="61"/>
      <c r="J117" s="61">
        <v>555</v>
      </c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32"/>
      <c r="W117" s="32"/>
      <c r="X117" s="32"/>
      <c r="Y117" s="32"/>
      <c r="Z117" s="32"/>
    </row>
    <row r="118" spans="1:26" ht="12.75">
      <c r="A118" s="58"/>
      <c r="B118" s="59" t="s">
        <v>48</v>
      </c>
      <c r="C118" s="60" t="s">
        <v>49</v>
      </c>
      <c r="D118" s="61"/>
      <c r="E118" s="62"/>
      <c r="F118" s="61"/>
      <c r="G118" s="61">
        <v>256</v>
      </c>
      <c r="H118" s="61"/>
      <c r="I118" s="61"/>
      <c r="J118" s="61">
        <v>2499</v>
      </c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32"/>
      <c r="W118" s="32"/>
      <c r="X118" s="32"/>
      <c r="Y118" s="32"/>
      <c r="Z118" s="32"/>
    </row>
    <row r="119" spans="1:26" ht="48">
      <c r="A119" s="53">
        <v>30</v>
      </c>
      <c r="B119" s="54" t="s">
        <v>227</v>
      </c>
      <c r="C119" s="55">
        <v>1</v>
      </c>
      <c r="D119" s="56">
        <v>118.08</v>
      </c>
      <c r="E119" s="57"/>
      <c r="F119" s="56"/>
      <c r="G119" s="56">
        <v>118</v>
      </c>
      <c r="H119" s="56"/>
      <c r="I119" s="56"/>
      <c r="J119" s="56">
        <v>465</v>
      </c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32"/>
      <c r="W119" s="32"/>
      <c r="X119" s="32"/>
      <c r="Y119" s="32"/>
      <c r="Z119" s="32"/>
    </row>
    <row r="120" spans="1:26" ht="48">
      <c r="A120" s="53">
        <v>31</v>
      </c>
      <c r="B120" s="54" t="s">
        <v>228</v>
      </c>
      <c r="C120" s="55">
        <v>2</v>
      </c>
      <c r="D120" s="56">
        <v>92.06</v>
      </c>
      <c r="E120" s="57"/>
      <c r="F120" s="56"/>
      <c r="G120" s="56">
        <v>184</v>
      </c>
      <c r="H120" s="56"/>
      <c r="I120" s="56"/>
      <c r="J120" s="56">
        <v>725</v>
      </c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32"/>
      <c r="W120" s="32"/>
      <c r="X120" s="32"/>
      <c r="Y120" s="32"/>
      <c r="Z120" s="32"/>
    </row>
    <row r="121" spans="1:26" ht="48">
      <c r="A121" s="53">
        <v>32</v>
      </c>
      <c r="B121" s="54" t="s">
        <v>229</v>
      </c>
      <c r="C121" s="55">
        <v>1</v>
      </c>
      <c r="D121" s="56">
        <v>90.34</v>
      </c>
      <c r="E121" s="57"/>
      <c r="F121" s="56"/>
      <c r="G121" s="56">
        <v>90</v>
      </c>
      <c r="H121" s="56"/>
      <c r="I121" s="56"/>
      <c r="J121" s="56">
        <v>356</v>
      </c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32"/>
      <c r="W121" s="32"/>
      <c r="X121" s="32"/>
      <c r="Y121" s="32"/>
      <c r="Z121" s="32"/>
    </row>
    <row r="122" spans="1:26" ht="48">
      <c r="A122" s="53">
        <v>33</v>
      </c>
      <c r="B122" s="54" t="s">
        <v>230</v>
      </c>
      <c r="C122" s="55">
        <v>3</v>
      </c>
      <c r="D122" s="56">
        <v>30.02</v>
      </c>
      <c r="E122" s="57"/>
      <c r="F122" s="56"/>
      <c r="G122" s="56">
        <v>90</v>
      </c>
      <c r="H122" s="56"/>
      <c r="I122" s="56"/>
      <c r="J122" s="56">
        <v>331</v>
      </c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32"/>
      <c r="W122" s="32"/>
      <c r="X122" s="32"/>
      <c r="Y122" s="32"/>
      <c r="Z122" s="32"/>
    </row>
    <row r="123" spans="1:26" ht="36">
      <c r="A123" s="53">
        <v>34</v>
      </c>
      <c r="B123" s="54" t="s">
        <v>223</v>
      </c>
      <c r="C123" s="55">
        <v>1</v>
      </c>
      <c r="D123" s="56">
        <v>14.67</v>
      </c>
      <c r="E123" s="57" t="s">
        <v>224</v>
      </c>
      <c r="F123" s="56"/>
      <c r="G123" s="56">
        <v>15</v>
      </c>
      <c r="H123" s="56" t="s">
        <v>231</v>
      </c>
      <c r="I123" s="56"/>
      <c r="J123" s="56">
        <v>157</v>
      </c>
      <c r="K123" s="57" t="s">
        <v>232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32"/>
      <c r="W123" s="32"/>
      <c r="X123" s="32"/>
      <c r="Y123" s="32"/>
      <c r="Z123" s="32"/>
    </row>
    <row r="124" spans="1:26" ht="12.75">
      <c r="A124" s="58"/>
      <c r="B124" s="59" t="s">
        <v>233</v>
      </c>
      <c r="C124" s="60" t="s">
        <v>45</v>
      </c>
      <c r="D124" s="61"/>
      <c r="E124" s="62"/>
      <c r="F124" s="61"/>
      <c r="G124" s="61">
        <v>15</v>
      </c>
      <c r="H124" s="61"/>
      <c r="I124" s="61"/>
      <c r="J124" s="61">
        <v>144</v>
      </c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32"/>
      <c r="W124" s="32"/>
      <c r="X124" s="32"/>
      <c r="Y124" s="32"/>
      <c r="Z124" s="32"/>
    </row>
    <row r="125" spans="1:26" ht="12.75">
      <c r="A125" s="58"/>
      <c r="B125" s="59" t="s">
        <v>234</v>
      </c>
      <c r="C125" s="60" t="s">
        <v>47</v>
      </c>
      <c r="D125" s="61"/>
      <c r="E125" s="62"/>
      <c r="F125" s="61"/>
      <c r="G125" s="61">
        <v>10</v>
      </c>
      <c r="H125" s="61"/>
      <c r="I125" s="61"/>
      <c r="J125" s="61">
        <v>93</v>
      </c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32"/>
      <c r="W125" s="32"/>
      <c r="X125" s="32"/>
      <c r="Y125" s="32"/>
      <c r="Z125" s="32"/>
    </row>
    <row r="126" spans="1:26" ht="12.75">
      <c r="A126" s="58"/>
      <c r="B126" s="59" t="s">
        <v>48</v>
      </c>
      <c r="C126" s="60" t="s">
        <v>49</v>
      </c>
      <c r="D126" s="61"/>
      <c r="E126" s="62"/>
      <c r="F126" s="61"/>
      <c r="G126" s="61">
        <v>42</v>
      </c>
      <c r="H126" s="61"/>
      <c r="I126" s="61"/>
      <c r="J126" s="61">
        <v>417</v>
      </c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32"/>
      <c r="W126" s="32"/>
      <c r="X126" s="32"/>
      <c r="Y126" s="32"/>
      <c r="Z126" s="32"/>
    </row>
    <row r="127" spans="1:26" ht="36">
      <c r="A127" s="53">
        <v>35</v>
      </c>
      <c r="B127" s="54" t="s">
        <v>235</v>
      </c>
      <c r="C127" s="55">
        <v>1</v>
      </c>
      <c r="D127" s="56">
        <v>4.81</v>
      </c>
      <c r="E127" s="57" t="s">
        <v>236</v>
      </c>
      <c r="F127" s="56"/>
      <c r="G127" s="56">
        <v>5</v>
      </c>
      <c r="H127" s="56" t="s">
        <v>237</v>
      </c>
      <c r="I127" s="56"/>
      <c r="J127" s="56">
        <v>26</v>
      </c>
      <c r="K127" s="57" t="s">
        <v>238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32"/>
      <c r="W127" s="32"/>
      <c r="X127" s="32"/>
      <c r="Y127" s="32"/>
      <c r="Z127" s="32"/>
    </row>
    <row r="128" spans="1:26" ht="48">
      <c r="A128" s="53">
        <v>36</v>
      </c>
      <c r="B128" s="54" t="s">
        <v>239</v>
      </c>
      <c r="C128" s="55">
        <v>2</v>
      </c>
      <c r="D128" s="56">
        <v>0.91</v>
      </c>
      <c r="E128" s="57" t="s">
        <v>240</v>
      </c>
      <c r="F128" s="56"/>
      <c r="G128" s="56">
        <v>2</v>
      </c>
      <c r="H128" s="56" t="s">
        <v>241</v>
      </c>
      <c r="I128" s="56"/>
      <c r="J128" s="56">
        <v>10</v>
      </c>
      <c r="K128" s="57" t="s">
        <v>159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32"/>
      <c r="W128" s="32"/>
      <c r="X128" s="32"/>
      <c r="Y128" s="32"/>
      <c r="Z128" s="32"/>
    </row>
    <row r="129" spans="1:26" ht="48">
      <c r="A129" s="53">
        <v>37</v>
      </c>
      <c r="B129" s="54" t="s">
        <v>242</v>
      </c>
      <c r="C129" s="55">
        <v>0.025</v>
      </c>
      <c r="D129" s="56">
        <v>924.6</v>
      </c>
      <c r="E129" s="57" t="s">
        <v>243</v>
      </c>
      <c r="F129" s="56" t="s">
        <v>244</v>
      </c>
      <c r="G129" s="56">
        <v>23</v>
      </c>
      <c r="H129" s="56" t="s">
        <v>245</v>
      </c>
      <c r="I129" s="56" t="s">
        <v>246</v>
      </c>
      <c r="J129" s="56">
        <v>215</v>
      </c>
      <c r="K129" s="57" t="s">
        <v>247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 t="s">
        <v>248</v>
      </c>
      <c r="V129" s="32"/>
      <c r="W129" s="32"/>
      <c r="X129" s="32"/>
      <c r="Y129" s="32"/>
      <c r="Z129" s="32"/>
    </row>
    <row r="130" spans="1:26" ht="12.75">
      <c r="A130" s="58"/>
      <c r="B130" s="59" t="s">
        <v>249</v>
      </c>
      <c r="C130" s="60" t="s">
        <v>45</v>
      </c>
      <c r="D130" s="61"/>
      <c r="E130" s="62"/>
      <c r="F130" s="61"/>
      <c r="G130" s="61">
        <v>19</v>
      </c>
      <c r="H130" s="61"/>
      <c r="I130" s="61"/>
      <c r="J130" s="61">
        <v>182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32"/>
      <c r="W130" s="32"/>
      <c r="X130" s="32"/>
      <c r="Y130" s="32"/>
      <c r="Z130" s="32"/>
    </row>
    <row r="131" spans="1:26" ht="12.75">
      <c r="A131" s="58"/>
      <c r="B131" s="59" t="s">
        <v>250</v>
      </c>
      <c r="C131" s="60" t="s">
        <v>47</v>
      </c>
      <c r="D131" s="61"/>
      <c r="E131" s="62"/>
      <c r="F131" s="61"/>
      <c r="G131" s="61">
        <v>13</v>
      </c>
      <c r="H131" s="61"/>
      <c r="I131" s="61"/>
      <c r="J131" s="61">
        <v>117</v>
      </c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32"/>
      <c r="W131" s="32"/>
      <c r="X131" s="32"/>
      <c r="Y131" s="32"/>
      <c r="Z131" s="32"/>
    </row>
    <row r="132" spans="1:26" ht="12.75">
      <c r="A132" s="58"/>
      <c r="B132" s="59" t="s">
        <v>48</v>
      </c>
      <c r="C132" s="60" t="s">
        <v>49</v>
      </c>
      <c r="D132" s="61"/>
      <c r="E132" s="62"/>
      <c r="F132" s="61"/>
      <c r="G132" s="61">
        <v>58</v>
      </c>
      <c r="H132" s="61"/>
      <c r="I132" s="61"/>
      <c r="J132" s="61">
        <v>545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32"/>
      <c r="W132" s="32"/>
      <c r="X132" s="32"/>
      <c r="Y132" s="32"/>
      <c r="Z132" s="32"/>
    </row>
    <row r="133" spans="1:26" ht="48">
      <c r="A133" s="53">
        <v>38</v>
      </c>
      <c r="B133" s="54" t="s">
        <v>251</v>
      </c>
      <c r="C133" s="55">
        <v>0.0002</v>
      </c>
      <c r="D133" s="56">
        <v>99850.67</v>
      </c>
      <c r="E133" s="57" t="s">
        <v>252</v>
      </c>
      <c r="F133" s="56"/>
      <c r="G133" s="56">
        <v>20</v>
      </c>
      <c r="H133" s="56" t="s">
        <v>253</v>
      </c>
      <c r="I133" s="56"/>
      <c r="J133" s="56">
        <v>61</v>
      </c>
      <c r="K133" s="57" t="s">
        <v>254</v>
      </c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32"/>
      <c r="W133" s="32"/>
      <c r="X133" s="32"/>
      <c r="Y133" s="32"/>
      <c r="Z133" s="32"/>
    </row>
    <row r="134" spans="1:26" ht="36">
      <c r="A134" s="63">
        <v>39</v>
      </c>
      <c r="B134" s="64" t="s">
        <v>255</v>
      </c>
      <c r="C134" s="65">
        <v>2</v>
      </c>
      <c r="D134" s="66">
        <v>13.03</v>
      </c>
      <c r="E134" s="67" t="s">
        <v>256</v>
      </c>
      <c r="F134" s="66"/>
      <c r="G134" s="66">
        <v>26</v>
      </c>
      <c r="H134" s="66" t="s">
        <v>238</v>
      </c>
      <c r="I134" s="66"/>
      <c r="J134" s="66">
        <v>121</v>
      </c>
      <c r="K134" s="67" t="s">
        <v>257</v>
      </c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32"/>
      <c r="W134" s="32"/>
      <c r="X134" s="32"/>
      <c r="Y134" s="32"/>
      <c r="Z134" s="32"/>
    </row>
    <row r="135" spans="1:26" ht="36">
      <c r="A135" s="107" t="s">
        <v>182</v>
      </c>
      <c r="B135" s="108"/>
      <c r="C135" s="108"/>
      <c r="D135" s="108"/>
      <c r="E135" s="108"/>
      <c r="F135" s="108"/>
      <c r="G135" s="56">
        <v>1939</v>
      </c>
      <c r="H135" s="56" t="s">
        <v>258</v>
      </c>
      <c r="I135" s="56" t="s">
        <v>259</v>
      </c>
      <c r="J135" s="56">
        <v>8594</v>
      </c>
      <c r="K135" s="57" t="s">
        <v>260</v>
      </c>
      <c r="L135" s="57"/>
      <c r="M135" s="57"/>
      <c r="N135" s="57"/>
      <c r="O135" s="57"/>
      <c r="P135" s="57"/>
      <c r="Q135" s="57"/>
      <c r="R135" s="57"/>
      <c r="S135" s="57"/>
      <c r="T135" s="57"/>
      <c r="U135" s="57" t="s">
        <v>261</v>
      </c>
      <c r="V135" s="32"/>
      <c r="W135" s="32"/>
      <c r="X135" s="32"/>
      <c r="Y135" s="32"/>
      <c r="Z135" s="32"/>
    </row>
    <row r="136" spans="1:26" ht="12.75">
      <c r="A136" s="107" t="s">
        <v>187</v>
      </c>
      <c r="B136" s="108"/>
      <c r="C136" s="108"/>
      <c r="D136" s="108"/>
      <c r="E136" s="108"/>
      <c r="F136" s="108"/>
      <c r="G136" s="56">
        <v>2061</v>
      </c>
      <c r="H136" s="56"/>
      <c r="I136" s="56"/>
      <c r="J136" s="56">
        <v>9274</v>
      </c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32"/>
      <c r="W136" s="32"/>
      <c r="X136" s="32"/>
      <c r="Y136" s="32"/>
      <c r="Z136" s="32"/>
    </row>
    <row r="137" spans="1:26" ht="12.75">
      <c r="A137" s="107" t="s">
        <v>188</v>
      </c>
      <c r="B137" s="108"/>
      <c r="C137" s="108"/>
      <c r="D137" s="108"/>
      <c r="E137" s="108"/>
      <c r="F137" s="108"/>
      <c r="G137" s="56"/>
      <c r="H137" s="56"/>
      <c r="I137" s="56"/>
      <c r="J137" s="56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32"/>
      <c r="W137" s="32"/>
      <c r="X137" s="32"/>
      <c r="Y137" s="32"/>
      <c r="Z137" s="32"/>
    </row>
    <row r="138" spans="1:26" ht="25.5" customHeight="1">
      <c r="A138" s="107" t="s">
        <v>262</v>
      </c>
      <c r="B138" s="108"/>
      <c r="C138" s="108"/>
      <c r="D138" s="108"/>
      <c r="E138" s="108"/>
      <c r="F138" s="108"/>
      <c r="G138" s="56">
        <v>84</v>
      </c>
      <c r="H138" s="56"/>
      <c r="I138" s="56"/>
      <c r="J138" s="56">
        <v>331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32"/>
      <c r="W138" s="32"/>
      <c r="X138" s="32"/>
      <c r="Y138" s="32"/>
      <c r="Z138" s="32"/>
    </row>
    <row r="139" spans="1:26" ht="64.5" customHeight="1">
      <c r="A139" s="107" t="s">
        <v>263</v>
      </c>
      <c r="B139" s="108"/>
      <c r="C139" s="108"/>
      <c r="D139" s="108"/>
      <c r="E139" s="108"/>
      <c r="F139" s="108"/>
      <c r="G139" s="56">
        <v>38</v>
      </c>
      <c r="H139" s="56">
        <v>25.8</v>
      </c>
      <c r="I139" s="56" t="s">
        <v>264</v>
      </c>
      <c r="J139" s="56">
        <v>349</v>
      </c>
      <c r="K139" s="57">
        <v>283.95</v>
      </c>
      <c r="L139" s="57"/>
      <c r="M139" s="57"/>
      <c r="N139" s="57"/>
      <c r="O139" s="57"/>
      <c r="P139" s="57"/>
      <c r="Q139" s="57"/>
      <c r="R139" s="57"/>
      <c r="S139" s="57"/>
      <c r="T139" s="57"/>
      <c r="U139" s="57" t="s">
        <v>265</v>
      </c>
      <c r="V139" s="32"/>
      <c r="W139" s="32"/>
      <c r="X139" s="32"/>
      <c r="Y139" s="32"/>
      <c r="Z139" s="32"/>
    </row>
    <row r="140" spans="1:26" ht="12.75">
      <c r="A140" s="107" t="s">
        <v>193</v>
      </c>
      <c r="B140" s="108"/>
      <c r="C140" s="108"/>
      <c r="D140" s="108"/>
      <c r="E140" s="108"/>
      <c r="F140" s="108"/>
      <c r="G140" s="56"/>
      <c r="H140" s="56"/>
      <c r="I140" s="56"/>
      <c r="J140" s="56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32"/>
      <c r="W140" s="32"/>
      <c r="X140" s="32"/>
      <c r="Y140" s="32"/>
      <c r="Z140" s="32"/>
    </row>
    <row r="141" spans="1:26" ht="12.75">
      <c r="A141" s="107" t="s">
        <v>194</v>
      </c>
      <c r="B141" s="108"/>
      <c r="C141" s="108"/>
      <c r="D141" s="108"/>
      <c r="E141" s="108"/>
      <c r="F141" s="108"/>
      <c r="G141" s="56">
        <v>208</v>
      </c>
      <c r="H141" s="56"/>
      <c r="I141" s="56"/>
      <c r="J141" s="56">
        <v>2285</v>
      </c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32"/>
      <c r="W141" s="32"/>
      <c r="X141" s="32"/>
      <c r="Y141" s="32"/>
      <c r="Z141" s="32"/>
    </row>
    <row r="142" spans="1:26" ht="12.75">
      <c r="A142" s="107" t="s">
        <v>195</v>
      </c>
      <c r="B142" s="108"/>
      <c r="C142" s="108"/>
      <c r="D142" s="108"/>
      <c r="E142" s="108"/>
      <c r="F142" s="108"/>
      <c r="G142" s="56">
        <v>284</v>
      </c>
      <c r="H142" s="56"/>
      <c r="I142" s="56"/>
      <c r="J142" s="56">
        <v>753</v>
      </c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32"/>
      <c r="W142" s="32"/>
      <c r="X142" s="32"/>
      <c r="Y142" s="32"/>
      <c r="Z142" s="32"/>
    </row>
    <row r="143" spans="1:26" ht="12.75">
      <c r="A143" s="107" t="s">
        <v>196</v>
      </c>
      <c r="B143" s="108"/>
      <c r="C143" s="108"/>
      <c r="D143" s="108"/>
      <c r="E143" s="108"/>
      <c r="F143" s="108"/>
      <c r="G143" s="56">
        <v>90</v>
      </c>
      <c r="H143" s="56"/>
      <c r="I143" s="56"/>
      <c r="J143" s="56">
        <v>501</v>
      </c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32"/>
      <c r="W143" s="32"/>
      <c r="X143" s="32"/>
      <c r="Y143" s="32"/>
      <c r="Z143" s="32"/>
    </row>
    <row r="144" spans="1:26" ht="12.75">
      <c r="A144" s="114" t="s">
        <v>197</v>
      </c>
      <c r="B144" s="115"/>
      <c r="C144" s="115"/>
      <c r="D144" s="115"/>
      <c r="E144" s="115"/>
      <c r="F144" s="115"/>
      <c r="G144" s="56">
        <v>198</v>
      </c>
      <c r="H144" s="56"/>
      <c r="I144" s="56"/>
      <c r="J144" s="56">
        <v>1845</v>
      </c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32"/>
      <c r="W144" s="32"/>
      <c r="X144" s="32"/>
      <c r="Y144" s="32"/>
      <c r="Z144" s="32"/>
    </row>
    <row r="145" spans="1:26" ht="12.75">
      <c r="A145" s="114" t="s">
        <v>198</v>
      </c>
      <c r="B145" s="115"/>
      <c r="C145" s="115"/>
      <c r="D145" s="115"/>
      <c r="E145" s="115"/>
      <c r="F145" s="115"/>
      <c r="G145" s="56">
        <v>135</v>
      </c>
      <c r="H145" s="56"/>
      <c r="I145" s="56"/>
      <c r="J145" s="56">
        <v>1188</v>
      </c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32"/>
      <c r="W145" s="32"/>
      <c r="X145" s="32"/>
      <c r="Y145" s="32"/>
      <c r="Z145" s="32"/>
    </row>
    <row r="146" spans="1:26" ht="12.75">
      <c r="A146" s="114" t="s">
        <v>266</v>
      </c>
      <c r="B146" s="115"/>
      <c r="C146" s="115"/>
      <c r="D146" s="115"/>
      <c r="E146" s="115"/>
      <c r="F146" s="115"/>
      <c r="G146" s="56"/>
      <c r="H146" s="56"/>
      <c r="I146" s="56"/>
      <c r="J146" s="56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32"/>
      <c r="W146" s="32"/>
      <c r="X146" s="32"/>
      <c r="Y146" s="32"/>
      <c r="Z146" s="32"/>
    </row>
    <row r="147" spans="1:26" ht="12.75">
      <c r="A147" s="107" t="s">
        <v>200</v>
      </c>
      <c r="B147" s="108"/>
      <c r="C147" s="108"/>
      <c r="D147" s="108"/>
      <c r="E147" s="108"/>
      <c r="F147" s="108"/>
      <c r="G147" s="56">
        <v>905</v>
      </c>
      <c r="H147" s="56"/>
      <c r="I147" s="56"/>
      <c r="J147" s="56">
        <v>6464</v>
      </c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32"/>
      <c r="W147" s="32"/>
      <c r="X147" s="32"/>
      <c r="Y147" s="32"/>
      <c r="Z147" s="32"/>
    </row>
    <row r="148" spans="1:26" ht="12.75">
      <c r="A148" s="107" t="s">
        <v>201</v>
      </c>
      <c r="B148" s="108"/>
      <c r="C148" s="108"/>
      <c r="D148" s="108"/>
      <c r="E148" s="108"/>
      <c r="F148" s="108"/>
      <c r="G148" s="56">
        <v>1489</v>
      </c>
      <c r="H148" s="56"/>
      <c r="I148" s="56"/>
      <c r="J148" s="56">
        <v>5843</v>
      </c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32"/>
      <c r="W148" s="32"/>
      <c r="X148" s="32"/>
      <c r="Y148" s="32"/>
      <c r="Z148" s="32"/>
    </row>
    <row r="149" spans="1:26" ht="12.75">
      <c r="A149" s="107" t="s">
        <v>202</v>
      </c>
      <c r="B149" s="108"/>
      <c r="C149" s="108"/>
      <c r="D149" s="108"/>
      <c r="E149" s="108"/>
      <c r="F149" s="108"/>
      <c r="G149" s="56">
        <v>2394</v>
      </c>
      <c r="H149" s="56"/>
      <c r="I149" s="56"/>
      <c r="J149" s="56">
        <v>12307</v>
      </c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32"/>
      <c r="W149" s="32"/>
      <c r="X149" s="32"/>
      <c r="Y149" s="32"/>
      <c r="Z149" s="32"/>
    </row>
    <row r="150" spans="1:26" ht="12.75">
      <c r="A150" s="116" t="s">
        <v>267</v>
      </c>
      <c r="B150" s="117"/>
      <c r="C150" s="117"/>
      <c r="D150" s="117"/>
      <c r="E150" s="117"/>
      <c r="F150" s="117"/>
      <c r="G150" s="66">
        <v>2394</v>
      </c>
      <c r="H150" s="66"/>
      <c r="I150" s="66"/>
      <c r="J150" s="66">
        <v>12307</v>
      </c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32"/>
      <c r="W150" s="32"/>
      <c r="X150" s="32"/>
      <c r="Y150" s="32"/>
      <c r="Z150" s="32"/>
    </row>
    <row r="151" spans="1:26" ht="36">
      <c r="A151" s="107" t="s">
        <v>268</v>
      </c>
      <c r="B151" s="108"/>
      <c r="C151" s="108"/>
      <c r="D151" s="108"/>
      <c r="E151" s="108"/>
      <c r="F151" s="108"/>
      <c r="G151" s="56">
        <v>9781</v>
      </c>
      <c r="H151" s="56" t="s">
        <v>269</v>
      </c>
      <c r="I151" s="56" t="s">
        <v>270</v>
      </c>
      <c r="J151" s="56">
        <v>41515</v>
      </c>
      <c r="K151" s="57" t="s">
        <v>271</v>
      </c>
      <c r="L151" s="57"/>
      <c r="M151" s="57"/>
      <c r="N151" s="57"/>
      <c r="O151" s="57"/>
      <c r="P151" s="57"/>
      <c r="Q151" s="57"/>
      <c r="R151" s="57"/>
      <c r="S151" s="57"/>
      <c r="T151" s="57"/>
      <c r="U151" s="57" t="s">
        <v>272</v>
      </c>
      <c r="V151" s="32"/>
      <c r="W151" s="32"/>
      <c r="X151" s="32"/>
      <c r="Y151" s="32"/>
      <c r="Z151" s="32"/>
    </row>
    <row r="152" spans="1:26" ht="12.75">
      <c r="A152" s="107" t="s">
        <v>273</v>
      </c>
      <c r="B152" s="108"/>
      <c r="C152" s="108"/>
      <c r="D152" s="108"/>
      <c r="E152" s="108"/>
      <c r="F152" s="108"/>
      <c r="G152" s="56">
        <v>10261</v>
      </c>
      <c r="H152" s="56"/>
      <c r="I152" s="56"/>
      <c r="J152" s="56">
        <v>43838</v>
      </c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32"/>
      <c r="W152" s="32"/>
      <c r="X152" s="32"/>
      <c r="Y152" s="32"/>
      <c r="Z152" s="32"/>
    </row>
    <row r="153" spans="1:26" ht="12.75">
      <c r="A153" s="107" t="s">
        <v>188</v>
      </c>
      <c r="B153" s="108"/>
      <c r="C153" s="108"/>
      <c r="D153" s="108"/>
      <c r="E153" s="108"/>
      <c r="F153" s="108"/>
      <c r="G153" s="56"/>
      <c r="H153" s="56"/>
      <c r="I153" s="56"/>
      <c r="J153" s="56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32"/>
      <c r="W153" s="32"/>
      <c r="X153" s="32"/>
      <c r="Y153" s="32"/>
      <c r="Z153" s="32"/>
    </row>
    <row r="154" spans="1:26" ht="25.5" customHeight="1">
      <c r="A154" s="107" t="s">
        <v>274</v>
      </c>
      <c r="B154" s="108"/>
      <c r="C154" s="108"/>
      <c r="D154" s="108"/>
      <c r="E154" s="108"/>
      <c r="F154" s="108"/>
      <c r="G154" s="56">
        <v>348</v>
      </c>
      <c r="H154" s="56"/>
      <c r="I154" s="56"/>
      <c r="J154" s="56">
        <v>1239</v>
      </c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32"/>
      <c r="W154" s="32"/>
      <c r="X154" s="32"/>
      <c r="Y154" s="32"/>
      <c r="Z154" s="32"/>
    </row>
    <row r="155" spans="1:26" ht="78" customHeight="1">
      <c r="A155" s="107" t="s">
        <v>275</v>
      </c>
      <c r="B155" s="108"/>
      <c r="C155" s="108"/>
      <c r="D155" s="108"/>
      <c r="E155" s="108"/>
      <c r="F155" s="108"/>
      <c r="G155" s="56">
        <v>132</v>
      </c>
      <c r="H155" s="56">
        <v>76.35</v>
      </c>
      <c r="I155" s="56" t="s">
        <v>276</v>
      </c>
      <c r="J155" s="56">
        <v>1084</v>
      </c>
      <c r="K155" s="57">
        <v>841.5</v>
      </c>
      <c r="L155" s="57"/>
      <c r="M155" s="57"/>
      <c r="N155" s="57"/>
      <c r="O155" s="57"/>
      <c r="P155" s="57"/>
      <c r="Q155" s="57"/>
      <c r="R155" s="57"/>
      <c r="S155" s="57"/>
      <c r="T155" s="57"/>
      <c r="U155" s="57" t="s">
        <v>277</v>
      </c>
      <c r="V155" s="32"/>
      <c r="W155" s="32"/>
      <c r="X155" s="32"/>
      <c r="Y155" s="32"/>
      <c r="Z155" s="32"/>
    </row>
    <row r="156" spans="1:26" ht="12.75">
      <c r="A156" s="107" t="s">
        <v>193</v>
      </c>
      <c r="B156" s="108"/>
      <c r="C156" s="108"/>
      <c r="D156" s="108"/>
      <c r="E156" s="108"/>
      <c r="F156" s="108"/>
      <c r="G156" s="56"/>
      <c r="H156" s="56"/>
      <c r="I156" s="56"/>
      <c r="J156" s="56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32"/>
      <c r="W156" s="32"/>
      <c r="X156" s="32"/>
      <c r="Y156" s="32"/>
      <c r="Z156" s="32"/>
    </row>
    <row r="157" spans="1:26" ht="12.75">
      <c r="A157" s="107" t="s">
        <v>194</v>
      </c>
      <c r="B157" s="108"/>
      <c r="C157" s="108"/>
      <c r="D157" s="108"/>
      <c r="E157" s="108"/>
      <c r="F157" s="108"/>
      <c r="G157" s="56">
        <v>623</v>
      </c>
      <c r="H157" s="56"/>
      <c r="I157" s="56"/>
      <c r="J157" s="56">
        <v>6868</v>
      </c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32"/>
      <c r="W157" s="32"/>
      <c r="X157" s="32"/>
      <c r="Y157" s="32"/>
      <c r="Z157" s="32"/>
    </row>
    <row r="158" spans="1:26" ht="12.75">
      <c r="A158" s="107" t="s">
        <v>195</v>
      </c>
      <c r="B158" s="108"/>
      <c r="C158" s="108"/>
      <c r="D158" s="108"/>
      <c r="E158" s="108"/>
      <c r="F158" s="108"/>
      <c r="G158" s="56">
        <v>3107</v>
      </c>
      <c r="H158" s="56"/>
      <c r="I158" s="56"/>
      <c r="J158" s="56">
        <v>13641</v>
      </c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32"/>
      <c r="W158" s="32"/>
      <c r="X158" s="32"/>
      <c r="Y158" s="32"/>
      <c r="Z158" s="32"/>
    </row>
    <row r="159" spans="1:26" ht="12.75">
      <c r="A159" s="107" t="s">
        <v>196</v>
      </c>
      <c r="B159" s="108"/>
      <c r="C159" s="108"/>
      <c r="D159" s="108"/>
      <c r="E159" s="108"/>
      <c r="F159" s="108"/>
      <c r="G159" s="56">
        <v>427</v>
      </c>
      <c r="H159" s="56"/>
      <c r="I159" s="56"/>
      <c r="J159" s="56">
        <v>1858</v>
      </c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32"/>
      <c r="W159" s="32"/>
      <c r="X159" s="32"/>
      <c r="Y159" s="32"/>
      <c r="Z159" s="32"/>
    </row>
    <row r="160" spans="1:26" ht="12.75">
      <c r="A160" s="114" t="s">
        <v>197</v>
      </c>
      <c r="B160" s="115"/>
      <c r="C160" s="115"/>
      <c r="D160" s="115"/>
      <c r="E160" s="115"/>
      <c r="F160" s="115"/>
      <c r="G160" s="56">
        <v>592</v>
      </c>
      <c r="H160" s="56"/>
      <c r="I160" s="56"/>
      <c r="J160" s="56">
        <v>5546</v>
      </c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32"/>
      <c r="W160" s="32"/>
      <c r="X160" s="32"/>
      <c r="Y160" s="32"/>
      <c r="Z160" s="32"/>
    </row>
    <row r="161" spans="1:26" ht="12.75">
      <c r="A161" s="114" t="s">
        <v>198</v>
      </c>
      <c r="B161" s="115"/>
      <c r="C161" s="115"/>
      <c r="D161" s="115"/>
      <c r="E161" s="115"/>
      <c r="F161" s="115"/>
      <c r="G161" s="56">
        <v>405</v>
      </c>
      <c r="H161" s="56"/>
      <c r="I161" s="56"/>
      <c r="J161" s="56">
        <v>3571</v>
      </c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32"/>
      <c r="W161" s="32"/>
      <c r="X161" s="32"/>
      <c r="Y161" s="32"/>
      <c r="Z161" s="32"/>
    </row>
    <row r="162" spans="1:26" ht="12.75">
      <c r="A162" s="114" t="s">
        <v>278</v>
      </c>
      <c r="B162" s="115"/>
      <c r="C162" s="115"/>
      <c r="D162" s="115"/>
      <c r="E162" s="115"/>
      <c r="F162" s="115"/>
      <c r="G162" s="56"/>
      <c r="H162" s="56"/>
      <c r="I162" s="56"/>
      <c r="J162" s="56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32"/>
      <c r="W162" s="32"/>
      <c r="X162" s="32"/>
      <c r="Y162" s="32"/>
      <c r="Z162" s="32"/>
    </row>
    <row r="163" spans="1:26" ht="12.75">
      <c r="A163" s="107" t="s">
        <v>200</v>
      </c>
      <c r="B163" s="108"/>
      <c r="C163" s="108"/>
      <c r="D163" s="108"/>
      <c r="E163" s="108"/>
      <c r="F163" s="108"/>
      <c r="G163" s="56">
        <v>5116</v>
      </c>
      <c r="H163" s="56"/>
      <c r="I163" s="56"/>
      <c r="J163" s="56">
        <v>31068</v>
      </c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32"/>
      <c r="W163" s="32"/>
      <c r="X163" s="32"/>
      <c r="Y163" s="32"/>
      <c r="Z163" s="32"/>
    </row>
    <row r="164" spans="1:26" ht="12.75">
      <c r="A164" s="107" t="s">
        <v>201</v>
      </c>
      <c r="B164" s="108"/>
      <c r="C164" s="108"/>
      <c r="D164" s="108"/>
      <c r="E164" s="108"/>
      <c r="F164" s="108"/>
      <c r="G164" s="56">
        <v>6142</v>
      </c>
      <c r="H164" s="56"/>
      <c r="I164" s="56"/>
      <c r="J164" s="56">
        <v>21887</v>
      </c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32"/>
      <c r="W164" s="32"/>
      <c r="X164" s="32"/>
      <c r="Y164" s="32"/>
      <c r="Z164" s="32"/>
    </row>
    <row r="165" spans="1:26" ht="12.75">
      <c r="A165" s="107" t="s">
        <v>202</v>
      </c>
      <c r="B165" s="108"/>
      <c r="C165" s="108"/>
      <c r="D165" s="108"/>
      <c r="E165" s="108"/>
      <c r="F165" s="108"/>
      <c r="G165" s="56">
        <v>11258</v>
      </c>
      <c r="H165" s="56"/>
      <c r="I165" s="56"/>
      <c r="J165" s="56">
        <v>52955</v>
      </c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32"/>
      <c r="W165" s="32"/>
      <c r="X165" s="32"/>
      <c r="Y165" s="32"/>
      <c r="Z165" s="32"/>
    </row>
    <row r="166" spans="1:26" ht="12.75">
      <c r="A166" s="114" t="s">
        <v>279</v>
      </c>
      <c r="B166" s="115"/>
      <c r="C166" s="115"/>
      <c r="D166" s="115"/>
      <c r="E166" s="115"/>
      <c r="F166" s="115"/>
      <c r="G166" s="56">
        <v>11258</v>
      </c>
      <c r="H166" s="56"/>
      <c r="I166" s="56"/>
      <c r="J166" s="56">
        <v>52955</v>
      </c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32"/>
      <c r="W166" s="32"/>
      <c r="X166" s="32"/>
      <c r="Y166" s="32"/>
      <c r="Z166" s="32"/>
    </row>
    <row r="167" spans="1:26" ht="12.75">
      <c r="A167" s="27"/>
      <c r="B167" s="28"/>
      <c r="C167" s="29"/>
      <c r="D167" s="30"/>
      <c r="E167" s="31"/>
      <c r="F167" s="30"/>
      <c r="G167" s="30"/>
      <c r="H167" s="30"/>
      <c r="I167" s="30"/>
      <c r="J167" s="30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32"/>
      <c r="X167" s="32"/>
      <c r="Y167" s="32"/>
      <c r="Z167" s="32"/>
    </row>
    <row r="168" spans="1:26" ht="12.75">
      <c r="A168" s="27"/>
      <c r="B168" s="28"/>
      <c r="C168" s="29"/>
      <c r="D168" s="30"/>
      <c r="E168" s="31"/>
      <c r="F168" s="30"/>
      <c r="G168" s="30"/>
      <c r="H168" s="30"/>
      <c r="I168" s="30"/>
      <c r="J168" s="30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32"/>
      <c r="X168" s="32"/>
      <c r="Y168" s="32"/>
      <c r="Z168" s="32"/>
    </row>
    <row r="169" spans="1:26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2"/>
      <c r="W169" s="32"/>
      <c r="X169" s="32"/>
      <c r="Y169" s="32"/>
      <c r="Z169" s="32"/>
    </row>
    <row r="170" spans="1:26" ht="12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32"/>
      <c r="W170" s="32"/>
      <c r="X170" s="32"/>
      <c r="Y170" s="32"/>
      <c r="Z170" s="32"/>
    </row>
    <row r="171" spans="1:26" ht="12.75">
      <c r="A171" s="34" t="s">
        <v>38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34" t="s">
        <v>17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2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7"/>
      <c r="W174" s="7"/>
      <c r="X174" s="7"/>
      <c r="Y174" s="7"/>
      <c r="Z174" s="7"/>
    </row>
    <row r="175" spans="22:26" ht="12.75">
      <c r="V175" s="35"/>
      <c r="W175" s="35"/>
      <c r="X175" s="35"/>
      <c r="Y175" s="35"/>
      <c r="Z175" s="35"/>
    </row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</sheetData>
  <sheetProtection/>
  <mergeCells count="75">
    <mergeCell ref="A165:F165"/>
    <mergeCell ref="A166:F166"/>
    <mergeCell ref="A159:F159"/>
    <mergeCell ref="A160:F160"/>
    <mergeCell ref="A161:F161"/>
    <mergeCell ref="A162:F162"/>
    <mergeCell ref="A163:F163"/>
    <mergeCell ref="A164:F164"/>
    <mergeCell ref="A158:F158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46:F146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92:F92"/>
    <mergeCell ref="A105:U105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93:F93"/>
    <mergeCell ref="G21:H21"/>
    <mergeCell ref="J21:K21"/>
    <mergeCell ref="J27:J28"/>
    <mergeCell ref="G26:I26"/>
    <mergeCell ref="A26:A28"/>
    <mergeCell ref="B26:B28"/>
    <mergeCell ref="C26:C28"/>
    <mergeCell ref="D26:F26"/>
    <mergeCell ref="D27:D28"/>
    <mergeCell ref="J26:U26"/>
    <mergeCell ref="G27:G28"/>
    <mergeCell ref="A30:U30"/>
    <mergeCell ref="A89:F89"/>
    <mergeCell ref="A90:F90"/>
    <mergeCell ref="A91:F91"/>
    <mergeCell ref="G20:H20"/>
    <mergeCell ref="J17:K17"/>
    <mergeCell ref="J20:K20"/>
    <mergeCell ref="G18:H18"/>
    <mergeCell ref="G19:H19"/>
    <mergeCell ref="J18:K18"/>
    <mergeCell ref="J19:K19"/>
    <mergeCell ref="G17:H17"/>
    <mergeCell ref="A11:U11"/>
    <mergeCell ref="A12:U12"/>
    <mergeCell ref="A13:U13"/>
    <mergeCell ref="A14:U14"/>
    <mergeCell ref="J16:U16"/>
    <mergeCell ref="G16:I1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63"/>
  <sheetViews>
    <sheetView showGridLines="0" zoomScalePageLayoutView="0" workbookViewId="0" topLeftCell="A1">
      <selection activeCell="A8" sqref="A8:N8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8" customFormat="1" ht="12.75">
      <c r="A2" s="9" t="s">
        <v>704</v>
      </c>
      <c r="B2" s="7"/>
      <c r="C2" s="7"/>
      <c r="D2" s="7"/>
      <c r="L2" s="36"/>
    </row>
    <row r="3" spans="1:12" s="8" customFormat="1" ht="12.75">
      <c r="A3" s="6"/>
      <c r="B3" s="7"/>
      <c r="C3" s="7"/>
      <c r="D3" s="7"/>
      <c r="L3" s="36"/>
    </row>
    <row r="4" spans="1:12" s="8" customFormat="1" ht="12.75">
      <c r="A4" s="9" t="s">
        <v>705</v>
      </c>
      <c r="B4" s="7"/>
      <c r="C4" s="7"/>
      <c r="D4" s="7"/>
      <c r="L4" s="36"/>
    </row>
    <row r="5" spans="1:23" s="8" customFormat="1" ht="15">
      <c r="A5" s="97" t="s">
        <v>707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0"/>
      <c r="P5" s="10"/>
      <c r="Q5" s="10"/>
      <c r="R5" s="10"/>
      <c r="S5" s="10"/>
      <c r="T5" s="10"/>
      <c r="U5" s="10"/>
      <c r="V5" s="10"/>
      <c r="W5" s="10"/>
    </row>
    <row r="6" spans="1:23" s="8" customFormat="1" ht="12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1"/>
      <c r="P6" s="11"/>
      <c r="Q6" s="11"/>
      <c r="R6" s="11"/>
      <c r="S6" s="11"/>
      <c r="T6" s="11"/>
      <c r="U6" s="11"/>
      <c r="V6" s="11"/>
      <c r="W6" s="11"/>
    </row>
    <row r="7" spans="1:23" s="8" customFormat="1" ht="12">
      <c r="A7" s="98" t="s">
        <v>709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11"/>
      <c r="T7" s="11"/>
      <c r="U7" s="11"/>
      <c r="V7" s="11"/>
      <c r="W7" s="11"/>
    </row>
    <row r="8" spans="1:23" s="8" customFormat="1" ht="12">
      <c r="A8" s="99" t="s">
        <v>37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"/>
      <c r="P8" s="9"/>
      <c r="Q8" s="9"/>
      <c r="R8" s="9"/>
      <c r="S8" s="9"/>
      <c r="T8" s="9"/>
      <c r="U8" s="9"/>
      <c r="V8" s="9"/>
      <c r="W8" s="9"/>
    </row>
    <row r="9" s="8" customFormat="1" ht="12.75">
      <c r="L9" s="36"/>
    </row>
    <row r="10" spans="7:23" s="8" customFormat="1" ht="12.75" customHeight="1">
      <c r="G10" s="127" t="s">
        <v>18</v>
      </c>
      <c r="H10" s="128"/>
      <c r="I10" s="128"/>
      <c r="J10" s="127" t="s">
        <v>19</v>
      </c>
      <c r="K10" s="128"/>
      <c r="L10" s="128"/>
      <c r="M10" s="129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4:23" s="8" customFormat="1" ht="12.75">
      <c r="D11" s="6" t="s">
        <v>2</v>
      </c>
      <c r="G11" s="103">
        <f>11258/1000</f>
        <v>11.258</v>
      </c>
      <c r="H11" s="104"/>
      <c r="I11" s="38" t="s">
        <v>3</v>
      </c>
      <c r="J11" s="105">
        <f>52955/1000</f>
        <v>52.955</v>
      </c>
      <c r="K11" s="106"/>
      <c r="L11" s="39"/>
      <c r="M11" s="12" t="s">
        <v>3</v>
      </c>
      <c r="N11" s="40"/>
      <c r="O11" s="40"/>
      <c r="P11" s="40"/>
      <c r="Q11" s="40"/>
      <c r="R11" s="40"/>
      <c r="S11" s="40"/>
      <c r="T11" s="40"/>
      <c r="U11" s="40"/>
      <c r="V11" s="40"/>
      <c r="W11" s="41"/>
    </row>
    <row r="12" spans="4:20" s="8" customFormat="1" ht="12.75">
      <c r="D12" s="14" t="s">
        <v>34</v>
      </c>
      <c r="F12" s="15"/>
      <c r="G12" s="103">
        <f>6142/1000</f>
        <v>6.142</v>
      </c>
      <c r="H12" s="104"/>
      <c r="I12" s="12" t="s">
        <v>3</v>
      </c>
      <c r="J12" s="105">
        <f>21887/1000</f>
        <v>21.887</v>
      </c>
      <c r="K12" s="106"/>
      <c r="L12" s="39"/>
      <c r="M12" s="12" t="s">
        <v>3</v>
      </c>
      <c r="N12" s="40"/>
      <c r="O12" s="40"/>
      <c r="P12" s="40"/>
      <c r="Q12" s="40"/>
      <c r="R12" s="40"/>
      <c r="S12" s="40"/>
      <c r="T12" s="40"/>
    </row>
    <row r="13" spans="4:20" s="8" customFormat="1" ht="12.75">
      <c r="D13" s="14" t="s">
        <v>35</v>
      </c>
      <c r="F13" s="15"/>
      <c r="G13" s="103">
        <f>5116/1000</f>
        <v>5.116</v>
      </c>
      <c r="H13" s="104"/>
      <c r="I13" s="12" t="s">
        <v>3</v>
      </c>
      <c r="J13" s="105">
        <f>31068/1000</f>
        <v>31.068</v>
      </c>
      <c r="K13" s="106"/>
      <c r="L13" s="39"/>
      <c r="M13" s="12" t="s">
        <v>3</v>
      </c>
      <c r="N13" s="40"/>
      <c r="O13" s="40"/>
      <c r="P13" s="40"/>
      <c r="Q13" s="40"/>
      <c r="R13" s="40"/>
      <c r="S13" s="40"/>
      <c r="T13" s="40"/>
    </row>
    <row r="14" spans="4:23" s="8" customFormat="1" ht="12.75">
      <c r="D14" s="6" t="s">
        <v>4</v>
      </c>
      <c r="G14" s="103">
        <f>(O14+O15)/1000</f>
        <v>0.0507</v>
      </c>
      <c r="H14" s="104"/>
      <c r="I14" s="38" t="s">
        <v>5</v>
      </c>
      <c r="J14" s="105">
        <f>(P14+P15)/1000</f>
        <v>0.0507</v>
      </c>
      <c r="K14" s="106"/>
      <c r="L14" s="16">
        <v>585</v>
      </c>
      <c r="M14" s="12" t="s">
        <v>5</v>
      </c>
      <c r="N14" s="40"/>
      <c r="O14" s="16">
        <v>48.04</v>
      </c>
      <c r="P14" s="17">
        <v>48.04</v>
      </c>
      <c r="Q14" s="40"/>
      <c r="R14" s="40"/>
      <c r="S14" s="40"/>
      <c r="T14" s="40"/>
      <c r="U14" s="40"/>
      <c r="V14" s="40"/>
      <c r="W14" s="41"/>
    </row>
    <row r="15" spans="4:23" s="8" customFormat="1" ht="12.75">
      <c r="D15" s="6" t="s">
        <v>6</v>
      </c>
      <c r="G15" s="103">
        <f>623/1000</f>
        <v>0.623</v>
      </c>
      <c r="H15" s="104"/>
      <c r="I15" s="38" t="s">
        <v>3</v>
      </c>
      <c r="J15" s="105">
        <f>6868/1000</f>
        <v>6.868</v>
      </c>
      <c r="K15" s="106"/>
      <c r="L15" s="17">
        <v>6452</v>
      </c>
      <c r="M15" s="12" t="s">
        <v>3</v>
      </c>
      <c r="N15" s="40"/>
      <c r="O15" s="16">
        <v>2.66</v>
      </c>
      <c r="P15" s="17">
        <v>2.66</v>
      </c>
      <c r="Q15" s="40"/>
      <c r="R15" s="40"/>
      <c r="S15" s="40"/>
      <c r="T15" s="40"/>
      <c r="U15" s="40"/>
      <c r="V15" s="40"/>
      <c r="W15" s="41"/>
    </row>
    <row r="16" spans="6:23" s="8" customFormat="1" ht="12.75">
      <c r="F16" s="7"/>
      <c r="G16" s="18"/>
      <c r="H16" s="18"/>
      <c r="I16" s="19"/>
      <c r="J16" s="20"/>
      <c r="K16" s="42"/>
      <c r="L16" s="16">
        <v>38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2:23" s="8" customFormat="1" ht="12.75">
      <c r="B17" s="7"/>
      <c r="C17" s="7"/>
      <c r="D17" s="7"/>
      <c r="F17" s="15"/>
      <c r="G17" s="21"/>
      <c r="H17" s="21"/>
      <c r="I17" s="22"/>
      <c r="J17" s="23"/>
      <c r="K17" s="23"/>
      <c r="L17" s="17">
        <v>416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2"/>
    </row>
    <row r="18" s="8" customFormat="1" ht="12">
      <c r="A18" s="6" t="s">
        <v>706</v>
      </c>
    </row>
    <row r="19" spans="1:12" s="8" customFormat="1" ht="13.5" thickBot="1">
      <c r="A19" s="24"/>
      <c r="L19" s="36"/>
    </row>
    <row r="20" spans="1:14" s="26" customFormat="1" ht="23.25" customHeight="1" thickBot="1">
      <c r="A20" s="118" t="s">
        <v>7</v>
      </c>
      <c r="B20" s="118" t="s">
        <v>0</v>
      </c>
      <c r="C20" s="118" t="s">
        <v>20</v>
      </c>
      <c r="D20" s="44" t="s">
        <v>21</v>
      </c>
      <c r="E20" s="118" t="s">
        <v>22</v>
      </c>
      <c r="F20" s="122" t="s">
        <v>23</v>
      </c>
      <c r="G20" s="123"/>
      <c r="H20" s="122" t="s">
        <v>24</v>
      </c>
      <c r="I20" s="126"/>
      <c r="J20" s="126"/>
      <c r="K20" s="123"/>
      <c r="L20" s="45"/>
      <c r="M20" s="118" t="s">
        <v>25</v>
      </c>
      <c r="N20" s="118" t="s">
        <v>26</v>
      </c>
    </row>
    <row r="21" spans="1:14" s="26" customFormat="1" ht="19.5" customHeight="1" thickBot="1">
      <c r="A21" s="119"/>
      <c r="B21" s="119"/>
      <c r="C21" s="119"/>
      <c r="D21" s="118" t="s">
        <v>31</v>
      </c>
      <c r="E21" s="119"/>
      <c r="F21" s="124"/>
      <c r="G21" s="125"/>
      <c r="H21" s="120" t="s">
        <v>27</v>
      </c>
      <c r="I21" s="121"/>
      <c r="J21" s="120" t="s">
        <v>28</v>
      </c>
      <c r="K21" s="121"/>
      <c r="L21" s="46"/>
      <c r="M21" s="119"/>
      <c r="N21" s="119"/>
    </row>
    <row r="22" spans="1:14" s="26" customFormat="1" ht="19.5" customHeight="1">
      <c r="A22" s="119"/>
      <c r="B22" s="119"/>
      <c r="C22" s="119"/>
      <c r="D22" s="119"/>
      <c r="E22" s="119"/>
      <c r="F22" s="68" t="s">
        <v>29</v>
      </c>
      <c r="G22" s="68" t="s">
        <v>30</v>
      </c>
      <c r="H22" s="68" t="s">
        <v>29</v>
      </c>
      <c r="I22" s="68" t="s">
        <v>30</v>
      </c>
      <c r="J22" s="68" t="s">
        <v>29</v>
      </c>
      <c r="K22" s="68" t="s">
        <v>30</v>
      </c>
      <c r="L22" s="46"/>
      <c r="M22" s="119"/>
      <c r="N22" s="119"/>
    </row>
    <row r="23" spans="1:14" ht="12.75">
      <c r="A23" s="69">
        <v>1</v>
      </c>
      <c r="B23" s="69">
        <v>2</v>
      </c>
      <c r="C23" s="69">
        <v>3</v>
      </c>
      <c r="D23" s="69">
        <v>4</v>
      </c>
      <c r="E23" s="69">
        <v>5</v>
      </c>
      <c r="F23" s="69">
        <v>6</v>
      </c>
      <c r="G23" s="69">
        <v>7</v>
      </c>
      <c r="H23" s="69">
        <v>8</v>
      </c>
      <c r="I23" s="69">
        <v>9</v>
      </c>
      <c r="J23" s="69">
        <v>10</v>
      </c>
      <c r="K23" s="69">
        <v>11</v>
      </c>
      <c r="L23" s="70"/>
      <c r="M23" s="69">
        <v>12</v>
      </c>
      <c r="N23" s="69">
        <v>13</v>
      </c>
    </row>
    <row r="24" spans="1:14" s="7" customFormat="1" ht="17.25" customHeight="1">
      <c r="A24" s="131" t="s">
        <v>280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 ht="17.25" customHeight="1">
      <c r="A25" s="133" t="s">
        <v>281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1:14" s="7" customFormat="1" ht="12.75">
      <c r="A26" s="71">
        <v>1</v>
      </c>
      <c r="B26" s="72" t="s">
        <v>282</v>
      </c>
      <c r="C26" s="54" t="s">
        <v>283</v>
      </c>
      <c r="D26" s="73" t="s">
        <v>284</v>
      </c>
      <c r="E26" s="74">
        <v>17.01</v>
      </c>
      <c r="F26" s="56" t="s">
        <v>285</v>
      </c>
      <c r="G26" s="56">
        <v>202.25</v>
      </c>
      <c r="H26" s="75"/>
      <c r="I26" s="75"/>
      <c r="J26" s="56" t="s">
        <v>286</v>
      </c>
      <c r="K26" s="56">
        <v>2229.33</v>
      </c>
      <c r="L26" s="76"/>
      <c r="M26" s="75">
        <f aca="true" t="shared" si="0" ref="M26:M32">IF(ISNUMBER(K26/G26),IF(NOT(K26/G26=0),K26/G26," ")," ")</f>
        <v>11.022645241038319</v>
      </c>
      <c r="N26" s="73"/>
    </row>
    <row r="27" spans="1:14" s="7" customFormat="1" ht="12.75">
      <c r="A27" s="71">
        <v>2</v>
      </c>
      <c r="B27" s="72" t="s">
        <v>287</v>
      </c>
      <c r="C27" s="54" t="s">
        <v>288</v>
      </c>
      <c r="D27" s="73" t="s">
        <v>284</v>
      </c>
      <c r="E27" s="74">
        <v>4.12</v>
      </c>
      <c r="F27" s="56" t="s">
        <v>289</v>
      </c>
      <c r="G27" s="56">
        <v>49.56</v>
      </c>
      <c r="H27" s="75"/>
      <c r="I27" s="75"/>
      <c r="J27" s="56" t="s">
        <v>290</v>
      </c>
      <c r="K27" s="56">
        <v>546.02</v>
      </c>
      <c r="L27" s="76"/>
      <c r="M27" s="75">
        <f t="shared" si="0"/>
        <v>11.017352703793382</v>
      </c>
      <c r="N27" s="73"/>
    </row>
    <row r="28" spans="1:14" s="7" customFormat="1" ht="12.75">
      <c r="A28" s="71">
        <v>3</v>
      </c>
      <c r="B28" s="72" t="s">
        <v>291</v>
      </c>
      <c r="C28" s="54" t="s">
        <v>292</v>
      </c>
      <c r="D28" s="73" t="s">
        <v>284</v>
      </c>
      <c r="E28" s="74">
        <v>6.93</v>
      </c>
      <c r="F28" s="56" t="s">
        <v>293</v>
      </c>
      <c r="G28" s="56">
        <v>84.26</v>
      </c>
      <c r="H28" s="75"/>
      <c r="I28" s="75"/>
      <c r="J28" s="56" t="s">
        <v>294</v>
      </c>
      <c r="K28" s="56">
        <v>928.68</v>
      </c>
      <c r="L28" s="76"/>
      <c r="M28" s="75">
        <f t="shared" si="0"/>
        <v>11.021599810111558</v>
      </c>
      <c r="N28" s="73"/>
    </row>
    <row r="29" spans="1:14" s="7" customFormat="1" ht="12.75">
      <c r="A29" s="71">
        <v>4</v>
      </c>
      <c r="B29" s="72" t="s">
        <v>295</v>
      </c>
      <c r="C29" s="54" t="s">
        <v>296</v>
      </c>
      <c r="D29" s="73" t="s">
        <v>284</v>
      </c>
      <c r="E29" s="74">
        <v>12.53</v>
      </c>
      <c r="F29" s="56" t="s">
        <v>297</v>
      </c>
      <c r="G29" s="56">
        <v>157.12</v>
      </c>
      <c r="H29" s="75"/>
      <c r="I29" s="75"/>
      <c r="J29" s="56" t="s">
        <v>298</v>
      </c>
      <c r="K29" s="56">
        <v>1731.15</v>
      </c>
      <c r="L29" s="76"/>
      <c r="M29" s="75">
        <f t="shared" si="0"/>
        <v>11.018011710794298</v>
      </c>
      <c r="N29" s="73"/>
    </row>
    <row r="30" spans="1:14" ht="12.75">
      <c r="A30" s="71">
        <v>5</v>
      </c>
      <c r="B30" s="72" t="s">
        <v>299</v>
      </c>
      <c r="C30" s="54" t="s">
        <v>300</v>
      </c>
      <c r="D30" s="73" t="s">
        <v>284</v>
      </c>
      <c r="E30" s="74">
        <v>1.18</v>
      </c>
      <c r="F30" s="56" t="s">
        <v>301</v>
      </c>
      <c r="G30" s="56">
        <v>15.88</v>
      </c>
      <c r="H30" s="75"/>
      <c r="I30" s="75"/>
      <c r="J30" s="56" t="s">
        <v>302</v>
      </c>
      <c r="K30" s="56">
        <v>175.05</v>
      </c>
      <c r="L30" s="76"/>
      <c r="M30" s="75">
        <f t="shared" si="0"/>
        <v>11.023299748110832</v>
      </c>
      <c r="N30" s="73"/>
    </row>
    <row r="31" spans="1:14" ht="12.75">
      <c r="A31" s="71">
        <v>6</v>
      </c>
      <c r="B31" s="72">
        <v>2</v>
      </c>
      <c r="C31" s="54" t="s">
        <v>303</v>
      </c>
      <c r="D31" s="73" t="s">
        <v>284</v>
      </c>
      <c r="E31" s="74">
        <v>2.31</v>
      </c>
      <c r="F31" s="56" t="s">
        <v>304</v>
      </c>
      <c r="G31" s="56"/>
      <c r="H31" s="75"/>
      <c r="I31" s="75"/>
      <c r="J31" s="56" t="s">
        <v>304</v>
      </c>
      <c r="K31" s="56"/>
      <c r="L31" s="76"/>
      <c r="M31" s="75" t="str">
        <f t="shared" si="0"/>
        <v> </v>
      </c>
      <c r="N31" s="73"/>
    </row>
    <row r="32" spans="1:14" ht="12.75">
      <c r="A32" s="77"/>
      <c r="B32" s="78" t="s">
        <v>49</v>
      </c>
      <c r="C32" s="79" t="s">
        <v>305</v>
      </c>
      <c r="D32" s="80" t="s">
        <v>306</v>
      </c>
      <c r="E32" s="81"/>
      <c r="F32" s="82" t="s">
        <v>307</v>
      </c>
      <c r="G32" s="82">
        <v>585</v>
      </c>
      <c r="H32" s="83"/>
      <c r="I32" s="83"/>
      <c r="J32" s="82" t="s">
        <v>307</v>
      </c>
      <c r="K32" s="82">
        <v>6452</v>
      </c>
      <c r="L32" s="84"/>
      <c r="M32" s="83">
        <f t="shared" si="0"/>
        <v>11.029059829059829</v>
      </c>
      <c r="N32" s="80"/>
    </row>
    <row r="33" spans="1:14" ht="17.25" customHeight="1">
      <c r="A33" s="133" t="s">
        <v>308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  <row r="34" spans="1:14" ht="36">
      <c r="A34" s="71">
        <v>8</v>
      </c>
      <c r="B34" s="72">
        <v>21102</v>
      </c>
      <c r="C34" s="54" t="s">
        <v>309</v>
      </c>
      <c r="D34" s="73" t="s">
        <v>310</v>
      </c>
      <c r="E34" s="74">
        <v>0.6</v>
      </c>
      <c r="F34" s="56" t="s">
        <v>311</v>
      </c>
      <c r="G34" s="56">
        <v>80.44</v>
      </c>
      <c r="H34" s="75"/>
      <c r="I34" s="75"/>
      <c r="J34" s="56" t="s">
        <v>312</v>
      </c>
      <c r="K34" s="56">
        <v>397.8</v>
      </c>
      <c r="L34" s="76"/>
      <c r="M34" s="75">
        <f aca="true" t="shared" si="1" ref="M34:M50">IF(ISNUMBER(K34/G34),IF(NOT(K34/G34=0),K34/G34," ")," ")</f>
        <v>4.945300845350572</v>
      </c>
      <c r="N34" s="73" t="s">
        <v>313</v>
      </c>
    </row>
    <row r="35" spans="1:14" ht="36">
      <c r="A35" s="71">
        <v>9</v>
      </c>
      <c r="B35" s="72">
        <v>21102</v>
      </c>
      <c r="C35" s="54" t="s">
        <v>314</v>
      </c>
      <c r="D35" s="73" t="s">
        <v>310</v>
      </c>
      <c r="E35" s="74">
        <v>0.47</v>
      </c>
      <c r="F35" s="56" t="s">
        <v>311</v>
      </c>
      <c r="G35" s="56">
        <v>63.01</v>
      </c>
      <c r="H35" s="75"/>
      <c r="I35" s="75"/>
      <c r="J35" s="56" t="s">
        <v>312</v>
      </c>
      <c r="K35" s="56">
        <v>311.61</v>
      </c>
      <c r="L35" s="76"/>
      <c r="M35" s="75">
        <f t="shared" si="1"/>
        <v>4.945405491191875</v>
      </c>
      <c r="N35" s="73" t="s">
        <v>315</v>
      </c>
    </row>
    <row r="36" spans="1:14" ht="36">
      <c r="A36" s="71">
        <v>10</v>
      </c>
      <c r="B36" s="72">
        <v>21102</v>
      </c>
      <c r="C36" s="54" t="s">
        <v>314</v>
      </c>
      <c r="D36" s="73" t="s">
        <v>310</v>
      </c>
      <c r="E36" s="74">
        <v>0.13</v>
      </c>
      <c r="F36" s="56" t="s">
        <v>311</v>
      </c>
      <c r="G36" s="56">
        <v>17.43</v>
      </c>
      <c r="H36" s="75"/>
      <c r="I36" s="75"/>
      <c r="J36" s="56" t="s">
        <v>312</v>
      </c>
      <c r="K36" s="56">
        <v>86.19</v>
      </c>
      <c r="L36" s="76"/>
      <c r="M36" s="75">
        <f t="shared" si="1"/>
        <v>4.944922547332186</v>
      </c>
      <c r="N36" s="73"/>
    </row>
    <row r="37" spans="1:14" ht="24">
      <c r="A37" s="71">
        <v>11</v>
      </c>
      <c r="B37" s="72">
        <v>30203</v>
      </c>
      <c r="C37" s="54" t="s">
        <v>316</v>
      </c>
      <c r="D37" s="73" t="s">
        <v>310</v>
      </c>
      <c r="E37" s="74">
        <v>1.27</v>
      </c>
      <c r="F37" s="56" t="s">
        <v>317</v>
      </c>
      <c r="G37" s="56">
        <v>1.66</v>
      </c>
      <c r="H37" s="75"/>
      <c r="I37" s="75"/>
      <c r="J37" s="56" t="s">
        <v>318</v>
      </c>
      <c r="K37" s="56">
        <v>6.35</v>
      </c>
      <c r="L37" s="76"/>
      <c r="M37" s="75">
        <f t="shared" si="1"/>
        <v>3.825301204819277</v>
      </c>
      <c r="N37" s="73" t="s">
        <v>315</v>
      </c>
    </row>
    <row r="38" spans="1:14" ht="24">
      <c r="A38" s="71">
        <v>12</v>
      </c>
      <c r="B38" s="72">
        <v>30408</v>
      </c>
      <c r="C38" s="54" t="s">
        <v>319</v>
      </c>
      <c r="D38" s="73" t="s">
        <v>310</v>
      </c>
      <c r="E38" s="74">
        <v>1.27</v>
      </c>
      <c r="F38" s="56" t="s">
        <v>320</v>
      </c>
      <c r="G38" s="56">
        <v>175.07</v>
      </c>
      <c r="H38" s="75"/>
      <c r="I38" s="75"/>
      <c r="J38" s="56" t="s">
        <v>321</v>
      </c>
      <c r="K38" s="56">
        <v>546.1</v>
      </c>
      <c r="L38" s="76"/>
      <c r="M38" s="75">
        <f t="shared" si="1"/>
        <v>3.119323699091792</v>
      </c>
      <c r="N38" s="73" t="s">
        <v>315</v>
      </c>
    </row>
    <row r="39" spans="1:14" ht="24">
      <c r="A39" s="71">
        <v>13</v>
      </c>
      <c r="B39" s="72">
        <v>40502</v>
      </c>
      <c r="C39" s="54" t="s">
        <v>322</v>
      </c>
      <c r="D39" s="73" t="s">
        <v>310</v>
      </c>
      <c r="E39" s="74">
        <v>3.12</v>
      </c>
      <c r="F39" s="56" t="s">
        <v>323</v>
      </c>
      <c r="G39" s="56">
        <v>24.45</v>
      </c>
      <c r="H39" s="75"/>
      <c r="I39" s="75"/>
      <c r="J39" s="56" t="s">
        <v>324</v>
      </c>
      <c r="K39" s="56">
        <v>140.4</v>
      </c>
      <c r="L39" s="76"/>
      <c r="M39" s="75">
        <f t="shared" si="1"/>
        <v>5.742331288343559</v>
      </c>
      <c r="N39" s="73" t="s">
        <v>315</v>
      </c>
    </row>
    <row r="40" spans="1:14" ht="48">
      <c r="A40" s="71">
        <v>14</v>
      </c>
      <c r="B40" s="72">
        <v>50102</v>
      </c>
      <c r="C40" s="54" t="s">
        <v>325</v>
      </c>
      <c r="D40" s="73" t="s">
        <v>310</v>
      </c>
      <c r="E40" s="74">
        <v>0.31</v>
      </c>
      <c r="F40" s="56" t="s">
        <v>326</v>
      </c>
      <c r="G40" s="56">
        <v>19.64</v>
      </c>
      <c r="H40" s="75"/>
      <c r="I40" s="75"/>
      <c r="J40" s="56" t="s">
        <v>327</v>
      </c>
      <c r="K40" s="56">
        <v>115.63</v>
      </c>
      <c r="L40" s="76"/>
      <c r="M40" s="75">
        <f t="shared" si="1"/>
        <v>5.887474541751527</v>
      </c>
      <c r="N40" s="73" t="s">
        <v>315</v>
      </c>
    </row>
    <row r="41" spans="1:14" ht="24">
      <c r="A41" s="71">
        <v>15</v>
      </c>
      <c r="B41" s="72">
        <v>100602</v>
      </c>
      <c r="C41" s="54" t="s">
        <v>328</v>
      </c>
      <c r="D41" s="73" t="s">
        <v>310</v>
      </c>
      <c r="E41" s="74">
        <v>0.31</v>
      </c>
      <c r="F41" s="56" t="s">
        <v>329</v>
      </c>
      <c r="G41" s="56">
        <v>0.98</v>
      </c>
      <c r="H41" s="75"/>
      <c r="I41" s="75"/>
      <c r="J41" s="56" t="s">
        <v>330</v>
      </c>
      <c r="K41" s="56">
        <v>3.56</v>
      </c>
      <c r="L41" s="76"/>
      <c r="M41" s="75">
        <f t="shared" si="1"/>
        <v>3.63265306122449</v>
      </c>
      <c r="N41" s="73" t="s">
        <v>331</v>
      </c>
    </row>
    <row r="42" spans="1:14" ht="24">
      <c r="A42" s="71">
        <v>16</v>
      </c>
      <c r="B42" s="72">
        <v>330206</v>
      </c>
      <c r="C42" s="54" t="s">
        <v>332</v>
      </c>
      <c r="D42" s="73" t="s">
        <v>310</v>
      </c>
      <c r="E42" s="74">
        <v>0.14</v>
      </c>
      <c r="F42" s="56" t="s">
        <v>333</v>
      </c>
      <c r="G42" s="56">
        <v>0.32</v>
      </c>
      <c r="H42" s="75"/>
      <c r="I42" s="75"/>
      <c r="J42" s="56" t="s">
        <v>334</v>
      </c>
      <c r="K42" s="56">
        <v>1.54</v>
      </c>
      <c r="L42" s="76"/>
      <c r="M42" s="75">
        <f t="shared" si="1"/>
        <v>4.8125</v>
      </c>
      <c r="N42" s="73" t="s">
        <v>315</v>
      </c>
    </row>
    <row r="43" spans="1:14" ht="24">
      <c r="A43" s="71">
        <v>17</v>
      </c>
      <c r="B43" s="72">
        <v>331002</v>
      </c>
      <c r="C43" s="54" t="s">
        <v>335</v>
      </c>
      <c r="D43" s="73" t="s">
        <v>310</v>
      </c>
      <c r="E43" s="74">
        <v>0.03</v>
      </c>
      <c r="F43" s="56" t="s">
        <v>336</v>
      </c>
      <c r="G43" s="56">
        <v>0.11</v>
      </c>
      <c r="H43" s="75"/>
      <c r="I43" s="75"/>
      <c r="J43" s="56" t="s">
        <v>337</v>
      </c>
      <c r="K43" s="56">
        <v>0.21</v>
      </c>
      <c r="L43" s="76"/>
      <c r="M43" s="75">
        <f t="shared" si="1"/>
        <v>1.909090909090909</v>
      </c>
      <c r="N43" s="73" t="s">
        <v>315</v>
      </c>
    </row>
    <row r="44" spans="1:14" ht="24">
      <c r="A44" s="71">
        <v>18</v>
      </c>
      <c r="B44" s="72">
        <v>331451</v>
      </c>
      <c r="C44" s="54" t="s">
        <v>338</v>
      </c>
      <c r="D44" s="73" t="s">
        <v>310</v>
      </c>
      <c r="E44" s="74">
        <v>0.21</v>
      </c>
      <c r="F44" s="56" t="s">
        <v>339</v>
      </c>
      <c r="G44" s="56">
        <v>0.45</v>
      </c>
      <c r="H44" s="75"/>
      <c r="I44" s="75"/>
      <c r="J44" s="56" t="s">
        <v>318</v>
      </c>
      <c r="K44" s="56">
        <v>1.05</v>
      </c>
      <c r="L44" s="76"/>
      <c r="M44" s="75">
        <f t="shared" si="1"/>
        <v>2.3333333333333335</v>
      </c>
      <c r="N44" s="73" t="s">
        <v>315</v>
      </c>
    </row>
    <row r="45" spans="1:14" ht="24">
      <c r="A45" s="71">
        <v>19</v>
      </c>
      <c r="B45" s="72">
        <v>350451</v>
      </c>
      <c r="C45" s="54" t="s">
        <v>340</v>
      </c>
      <c r="D45" s="73" t="s">
        <v>310</v>
      </c>
      <c r="E45" s="74">
        <v>0.3</v>
      </c>
      <c r="F45" s="56" t="s">
        <v>341</v>
      </c>
      <c r="G45" s="56">
        <v>0.33</v>
      </c>
      <c r="H45" s="75"/>
      <c r="I45" s="75"/>
      <c r="J45" s="56" t="s">
        <v>342</v>
      </c>
      <c r="K45" s="56">
        <v>0.9</v>
      </c>
      <c r="L45" s="76"/>
      <c r="M45" s="75">
        <f t="shared" si="1"/>
        <v>2.727272727272727</v>
      </c>
      <c r="N45" s="73" t="s">
        <v>315</v>
      </c>
    </row>
    <row r="46" spans="1:14" ht="24">
      <c r="A46" s="71">
        <v>20</v>
      </c>
      <c r="B46" s="72">
        <v>351201</v>
      </c>
      <c r="C46" s="54" t="s">
        <v>343</v>
      </c>
      <c r="D46" s="73" t="s">
        <v>310</v>
      </c>
      <c r="E46" s="74">
        <v>0.14</v>
      </c>
      <c r="F46" s="56" t="s">
        <v>344</v>
      </c>
      <c r="G46" s="56">
        <v>2.35</v>
      </c>
      <c r="H46" s="75"/>
      <c r="I46" s="75"/>
      <c r="J46" s="56" t="s">
        <v>345</v>
      </c>
      <c r="K46" s="56">
        <v>20.72</v>
      </c>
      <c r="L46" s="76"/>
      <c r="M46" s="75">
        <f t="shared" si="1"/>
        <v>8.817021276595744</v>
      </c>
      <c r="N46" s="73" t="s">
        <v>315</v>
      </c>
    </row>
    <row r="47" spans="1:14" ht="24">
      <c r="A47" s="71">
        <v>21</v>
      </c>
      <c r="B47" s="72">
        <v>400002</v>
      </c>
      <c r="C47" s="54" t="s">
        <v>346</v>
      </c>
      <c r="D47" s="73" t="s">
        <v>310</v>
      </c>
      <c r="E47" s="74">
        <v>0.6</v>
      </c>
      <c r="F47" s="56" t="s">
        <v>347</v>
      </c>
      <c r="G47" s="56">
        <v>69.22</v>
      </c>
      <c r="H47" s="75"/>
      <c r="I47" s="75"/>
      <c r="J47" s="56" t="s">
        <v>348</v>
      </c>
      <c r="K47" s="56">
        <v>393.6</v>
      </c>
      <c r="L47" s="76"/>
      <c r="M47" s="75">
        <f t="shared" si="1"/>
        <v>5.686217856110951</v>
      </c>
      <c r="N47" s="73" t="s">
        <v>313</v>
      </c>
    </row>
    <row r="48" spans="1:14" ht="24">
      <c r="A48" s="71">
        <v>22</v>
      </c>
      <c r="B48" s="72">
        <v>400002</v>
      </c>
      <c r="C48" s="54" t="s">
        <v>349</v>
      </c>
      <c r="D48" s="73" t="s">
        <v>310</v>
      </c>
      <c r="E48" s="74">
        <v>0.47</v>
      </c>
      <c r="F48" s="56" t="s">
        <v>347</v>
      </c>
      <c r="G48" s="56">
        <v>54.22</v>
      </c>
      <c r="H48" s="75"/>
      <c r="I48" s="75"/>
      <c r="J48" s="56" t="s">
        <v>348</v>
      </c>
      <c r="K48" s="56">
        <v>308.32</v>
      </c>
      <c r="L48" s="76"/>
      <c r="M48" s="75">
        <f t="shared" si="1"/>
        <v>5.686462559940981</v>
      </c>
      <c r="N48" s="73" t="s">
        <v>315</v>
      </c>
    </row>
    <row r="49" spans="1:14" ht="24">
      <c r="A49" s="71">
        <v>23</v>
      </c>
      <c r="B49" s="72">
        <v>400002</v>
      </c>
      <c r="C49" s="54" t="s">
        <v>349</v>
      </c>
      <c r="D49" s="73" t="s">
        <v>310</v>
      </c>
      <c r="E49" s="74">
        <v>0.13</v>
      </c>
      <c r="F49" s="56" t="s">
        <v>347</v>
      </c>
      <c r="G49" s="56">
        <v>15</v>
      </c>
      <c r="H49" s="75"/>
      <c r="I49" s="75"/>
      <c r="J49" s="56" t="s">
        <v>348</v>
      </c>
      <c r="K49" s="56">
        <v>85.28</v>
      </c>
      <c r="L49" s="76"/>
      <c r="M49" s="75">
        <f t="shared" si="1"/>
        <v>5.685333333333333</v>
      </c>
      <c r="N49" s="73"/>
    </row>
    <row r="50" spans="1:14" ht="12.75">
      <c r="A50" s="77"/>
      <c r="B50" s="78" t="s">
        <v>49</v>
      </c>
      <c r="C50" s="79" t="s">
        <v>350</v>
      </c>
      <c r="D50" s="80" t="s">
        <v>306</v>
      </c>
      <c r="E50" s="81"/>
      <c r="F50" s="82" t="s">
        <v>307</v>
      </c>
      <c r="G50" s="82">
        <v>427</v>
      </c>
      <c r="H50" s="83"/>
      <c r="I50" s="83"/>
      <c r="J50" s="82" t="s">
        <v>307</v>
      </c>
      <c r="K50" s="82">
        <v>1858</v>
      </c>
      <c r="L50" s="84"/>
      <c r="M50" s="83">
        <f t="shared" si="1"/>
        <v>4.351288056206089</v>
      </c>
      <c r="N50" s="80"/>
    </row>
    <row r="51" spans="1:14" ht="17.25" customHeight="1">
      <c r="A51" s="133" t="s">
        <v>351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</row>
    <row r="52" spans="1:14" ht="36">
      <c r="A52" s="71">
        <v>25</v>
      </c>
      <c r="B52" s="72" t="s">
        <v>352</v>
      </c>
      <c r="C52" s="54" t="s">
        <v>353</v>
      </c>
      <c r="D52" s="73" t="s">
        <v>354</v>
      </c>
      <c r="E52" s="74">
        <v>0.0004</v>
      </c>
      <c r="F52" s="56" t="s">
        <v>355</v>
      </c>
      <c r="G52" s="56">
        <v>4.8</v>
      </c>
      <c r="H52" s="75">
        <v>29886</v>
      </c>
      <c r="I52" s="75">
        <v>11.95</v>
      </c>
      <c r="J52" s="56" t="s">
        <v>356</v>
      </c>
      <c r="K52" s="56">
        <v>12.23</v>
      </c>
      <c r="L52" s="76"/>
      <c r="M52" s="75">
        <f aca="true" t="shared" si="2" ref="M52:M83">IF(ISNUMBER(K52/G52),IF(NOT(K52/G52=0),K52/G52," ")," ")</f>
        <v>2.547916666666667</v>
      </c>
      <c r="N52" s="73" t="s">
        <v>313</v>
      </c>
    </row>
    <row r="53" spans="1:14" ht="36">
      <c r="A53" s="71">
        <v>26</v>
      </c>
      <c r="B53" s="72" t="s">
        <v>352</v>
      </c>
      <c r="C53" s="54" t="s">
        <v>357</v>
      </c>
      <c r="D53" s="73" t="s">
        <v>354</v>
      </c>
      <c r="E53" s="74"/>
      <c r="F53" s="56" t="s">
        <v>355</v>
      </c>
      <c r="G53" s="56"/>
      <c r="H53" s="75">
        <v>29886</v>
      </c>
      <c r="I53" s="75"/>
      <c r="J53" s="56" t="s">
        <v>356</v>
      </c>
      <c r="K53" s="56"/>
      <c r="L53" s="76"/>
      <c r="M53" s="75" t="str">
        <f t="shared" si="2"/>
        <v> </v>
      </c>
      <c r="N53" s="73" t="s">
        <v>358</v>
      </c>
    </row>
    <row r="54" spans="1:14" ht="36">
      <c r="A54" s="71">
        <v>27</v>
      </c>
      <c r="B54" s="72" t="s">
        <v>352</v>
      </c>
      <c r="C54" s="54" t="s">
        <v>357</v>
      </c>
      <c r="D54" s="73" t="s">
        <v>354</v>
      </c>
      <c r="E54" s="74">
        <v>0.0004</v>
      </c>
      <c r="F54" s="56" t="s">
        <v>355</v>
      </c>
      <c r="G54" s="56">
        <v>4.8</v>
      </c>
      <c r="H54" s="75">
        <v>29886</v>
      </c>
      <c r="I54" s="75">
        <v>11.95</v>
      </c>
      <c r="J54" s="56" t="s">
        <v>356</v>
      </c>
      <c r="K54" s="56">
        <v>12.23</v>
      </c>
      <c r="L54" s="76"/>
      <c r="M54" s="75">
        <f t="shared" si="2"/>
        <v>2.547916666666667</v>
      </c>
      <c r="N54" s="73"/>
    </row>
    <row r="55" spans="1:14" ht="24">
      <c r="A55" s="71">
        <v>28</v>
      </c>
      <c r="B55" s="72" t="s">
        <v>359</v>
      </c>
      <c r="C55" s="54" t="s">
        <v>360</v>
      </c>
      <c r="D55" s="73" t="s">
        <v>354</v>
      </c>
      <c r="E55" s="74">
        <v>0.0003</v>
      </c>
      <c r="F55" s="56" t="s">
        <v>361</v>
      </c>
      <c r="G55" s="56">
        <v>6.65</v>
      </c>
      <c r="H55" s="75">
        <v>103710</v>
      </c>
      <c r="I55" s="75">
        <v>31.11</v>
      </c>
      <c r="J55" s="56" t="s">
        <v>362</v>
      </c>
      <c r="K55" s="56">
        <v>31.76</v>
      </c>
      <c r="L55" s="76"/>
      <c r="M55" s="75">
        <f t="shared" si="2"/>
        <v>4.77593984962406</v>
      </c>
      <c r="N55" s="73" t="s">
        <v>363</v>
      </c>
    </row>
    <row r="56" spans="1:14" ht="24">
      <c r="A56" s="71">
        <v>29</v>
      </c>
      <c r="B56" s="72" t="s">
        <v>364</v>
      </c>
      <c r="C56" s="54" t="s">
        <v>365</v>
      </c>
      <c r="D56" s="73" t="s">
        <v>354</v>
      </c>
      <c r="E56" s="74">
        <v>0.0001</v>
      </c>
      <c r="F56" s="56" t="s">
        <v>366</v>
      </c>
      <c r="G56" s="56">
        <v>1.15</v>
      </c>
      <c r="H56" s="75">
        <v>43802.19</v>
      </c>
      <c r="I56" s="75">
        <v>4.38</v>
      </c>
      <c r="J56" s="56" t="s">
        <v>367</v>
      </c>
      <c r="K56" s="56">
        <v>4.48</v>
      </c>
      <c r="L56" s="76"/>
      <c r="M56" s="75">
        <f t="shared" si="2"/>
        <v>3.895652173913044</v>
      </c>
      <c r="N56" s="73" t="s">
        <v>368</v>
      </c>
    </row>
    <row r="57" spans="1:14" ht="48">
      <c r="A57" s="71">
        <v>30</v>
      </c>
      <c r="B57" s="72" t="s">
        <v>369</v>
      </c>
      <c r="C57" s="54" t="s">
        <v>370</v>
      </c>
      <c r="D57" s="73" t="s">
        <v>354</v>
      </c>
      <c r="E57" s="74">
        <v>0.0008</v>
      </c>
      <c r="F57" s="56" t="s">
        <v>371</v>
      </c>
      <c r="G57" s="56">
        <v>4.24</v>
      </c>
      <c r="H57" s="75">
        <v>21053.81</v>
      </c>
      <c r="I57" s="75">
        <v>16.84</v>
      </c>
      <c r="J57" s="56" t="s">
        <v>372</v>
      </c>
      <c r="K57" s="56">
        <v>17.26</v>
      </c>
      <c r="L57" s="76"/>
      <c r="M57" s="75">
        <f t="shared" si="2"/>
        <v>4.070754716981132</v>
      </c>
      <c r="N57" s="73" t="s">
        <v>373</v>
      </c>
    </row>
    <row r="58" spans="1:14" ht="48">
      <c r="A58" s="71">
        <v>31</v>
      </c>
      <c r="B58" s="72" t="s">
        <v>374</v>
      </c>
      <c r="C58" s="54" t="s">
        <v>375</v>
      </c>
      <c r="D58" s="73" t="s">
        <v>376</v>
      </c>
      <c r="E58" s="74">
        <v>0.03</v>
      </c>
      <c r="F58" s="56" t="s">
        <v>377</v>
      </c>
      <c r="G58" s="56">
        <v>0.6</v>
      </c>
      <c r="H58" s="75">
        <v>99.06</v>
      </c>
      <c r="I58" s="75">
        <v>2.97</v>
      </c>
      <c r="J58" s="56" t="s">
        <v>378</v>
      </c>
      <c r="K58" s="56">
        <v>3.04</v>
      </c>
      <c r="L58" s="76"/>
      <c r="M58" s="75">
        <f t="shared" si="2"/>
        <v>5.066666666666667</v>
      </c>
      <c r="N58" s="73" t="s">
        <v>379</v>
      </c>
    </row>
    <row r="59" spans="1:14" ht="12.75">
      <c r="A59" s="71">
        <v>32</v>
      </c>
      <c r="B59" s="72" t="s">
        <v>380</v>
      </c>
      <c r="C59" s="54" t="s">
        <v>381</v>
      </c>
      <c r="D59" s="73" t="s">
        <v>382</v>
      </c>
      <c r="E59" s="74">
        <v>8.012</v>
      </c>
      <c r="F59" s="56" t="s">
        <v>383</v>
      </c>
      <c r="G59" s="56">
        <v>32.19</v>
      </c>
      <c r="H59" s="75">
        <v>13.73</v>
      </c>
      <c r="I59" s="75">
        <v>110.01</v>
      </c>
      <c r="J59" s="56" t="s">
        <v>384</v>
      </c>
      <c r="K59" s="56">
        <v>112.31</v>
      </c>
      <c r="L59" s="76"/>
      <c r="M59" s="75">
        <f t="shared" si="2"/>
        <v>3.488971730351041</v>
      </c>
      <c r="N59" s="73" t="s">
        <v>313</v>
      </c>
    </row>
    <row r="60" spans="1:14" ht="48">
      <c r="A60" s="71">
        <v>33</v>
      </c>
      <c r="B60" s="72" t="s">
        <v>380</v>
      </c>
      <c r="C60" s="54" t="s">
        <v>385</v>
      </c>
      <c r="D60" s="73" t="s">
        <v>382</v>
      </c>
      <c r="E60" s="74">
        <v>5.572</v>
      </c>
      <c r="F60" s="56" t="s">
        <v>383</v>
      </c>
      <c r="G60" s="56">
        <v>22.38</v>
      </c>
      <c r="H60" s="75">
        <v>13.73</v>
      </c>
      <c r="I60" s="75">
        <v>76.51</v>
      </c>
      <c r="J60" s="56" t="s">
        <v>384</v>
      </c>
      <c r="K60" s="56">
        <v>78.1</v>
      </c>
      <c r="L60" s="76"/>
      <c r="M60" s="75">
        <f t="shared" si="2"/>
        <v>3.489722966934763</v>
      </c>
      <c r="N60" s="73" t="s">
        <v>386</v>
      </c>
    </row>
    <row r="61" spans="1:14" ht="12.75">
      <c r="A61" s="71">
        <v>34</v>
      </c>
      <c r="B61" s="72" t="s">
        <v>380</v>
      </c>
      <c r="C61" s="54" t="s">
        <v>385</v>
      </c>
      <c r="D61" s="73" t="s">
        <v>382</v>
      </c>
      <c r="E61" s="74">
        <v>2.44</v>
      </c>
      <c r="F61" s="56" t="s">
        <v>383</v>
      </c>
      <c r="G61" s="56">
        <v>9.81</v>
      </c>
      <c r="H61" s="75">
        <v>13.73</v>
      </c>
      <c r="I61" s="75">
        <v>33.5</v>
      </c>
      <c r="J61" s="56" t="s">
        <v>384</v>
      </c>
      <c r="K61" s="56">
        <v>34.21</v>
      </c>
      <c r="L61" s="76"/>
      <c r="M61" s="75">
        <f t="shared" si="2"/>
        <v>3.4872579001019366</v>
      </c>
      <c r="N61" s="73"/>
    </row>
    <row r="62" spans="1:14" ht="24">
      <c r="A62" s="71">
        <v>35</v>
      </c>
      <c r="B62" s="72" t="s">
        <v>387</v>
      </c>
      <c r="C62" s="54" t="s">
        <v>388</v>
      </c>
      <c r="D62" s="73" t="s">
        <v>354</v>
      </c>
      <c r="E62" s="74"/>
      <c r="F62" s="56" t="s">
        <v>389</v>
      </c>
      <c r="G62" s="56"/>
      <c r="H62" s="75">
        <v>29237.29</v>
      </c>
      <c r="I62" s="75"/>
      <c r="J62" s="56" t="s">
        <v>390</v>
      </c>
      <c r="K62" s="56"/>
      <c r="L62" s="76"/>
      <c r="M62" s="75" t="str">
        <f t="shared" si="2"/>
        <v> </v>
      </c>
      <c r="N62" s="73" t="s">
        <v>391</v>
      </c>
    </row>
    <row r="63" spans="1:14" ht="12.75">
      <c r="A63" s="71">
        <v>36</v>
      </c>
      <c r="B63" s="72" t="s">
        <v>392</v>
      </c>
      <c r="C63" s="54" t="s">
        <v>393</v>
      </c>
      <c r="D63" s="73" t="s">
        <v>354</v>
      </c>
      <c r="E63" s="74">
        <v>0.0006</v>
      </c>
      <c r="F63" s="56" t="s">
        <v>394</v>
      </c>
      <c r="G63" s="56">
        <v>2.77</v>
      </c>
      <c r="H63" s="75">
        <v>25423.73</v>
      </c>
      <c r="I63" s="75">
        <v>15.25</v>
      </c>
      <c r="J63" s="56" t="s">
        <v>395</v>
      </c>
      <c r="K63" s="56">
        <v>15.63</v>
      </c>
      <c r="L63" s="76"/>
      <c r="M63" s="75">
        <f t="shared" si="2"/>
        <v>5.64259927797834</v>
      </c>
      <c r="N63" s="73" t="s">
        <v>396</v>
      </c>
    </row>
    <row r="64" spans="1:14" ht="36">
      <c r="A64" s="71">
        <v>37</v>
      </c>
      <c r="B64" s="72" t="s">
        <v>397</v>
      </c>
      <c r="C64" s="54" t="s">
        <v>398</v>
      </c>
      <c r="D64" s="73" t="s">
        <v>354</v>
      </c>
      <c r="E64" s="74">
        <v>0.026</v>
      </c>
      <c r="F64" s="56" t="s">
        <v>399</v>
      </c>
      <c r="G64" s="56">
        <v>164.32</v>
      </c>
      <c r="H64" s="75">
        <v>30000</v>
      </c>
      <c r="I64" s="75">
        <v>780</v>
      </c>
      <c r="J64" s="56" t="s">
        <v>400</v>
      </c>
      <c r="K64" s="56">
        <v>798.08</v>
      </c>
      <c r="L64" s="76"/>
      <c r="M64" s="75">
        <f t="shared" si="2"/>
        <v>4.856864654333009</v>
      </c>
      <c r="N64" s="73" t="s">
        <v>401</v>
      </c>
    </row>
    <row r="65" spans="1:14" ht="12.75">
      <c r="A65" s="71">
        <v>38</v>
      </c>
      <c r="B65" s="72" t="s">
        <v>402</v>
      </c>
      <c r="C65" s="54" t="s">
        <v>403</v>
      </c>
      <c r="D65" s="73" t="s">
        <v>376</v>
      </c>
      <c r="E65" s="74">
        <v>1.4029</v>
      </c>
      <c r="F65" s="56" t="s">
        <v>404</v>
      </c>
      <c r="G65" s="56">
        <v>16.16</v>
      </c>
      <c r="H65" s="75">
        <v>53.56</v>
      </c>
      <c r="I65" s="75">
        <v>75.13</v>
      </c>
      <c r="J65" s="56" t="s">
        <v>405</v>
      </c>
      <c r="K65" s="56">
        <v>76.78</v>
      </c>
      <c r="L65" s="76"/>
      <c r="M65" s="75">
        <f t="shared" si="2"/>
        <v>4.751237623762377</v>
      </c>
      <c r="N65" s="73" t="s">
        <v>406</v>
      </c>
    </row>
    <row r="66" spans="1:14" ht="12.75">
      <c r="A66" s="71">
        <v>39</v>
      </c>
      <c r="B66" s="72" t="s">
        <v>407</v>
      </c>
      <c r="C66" s="54" t="s">
        <v>408</v>
      </c>
      <c r="D66" s="73" t="s">
        <v>376</v>
      </c>
      <c r="E66" s="74">
        <v>0.007</v>
      </c>
      <c r="F66" s="56" t="s">
        <v>409</v>
      </c>
      <c r="G66" s="56">
        <v>0.08</v>
      </c>
      <c r="H66" s="75">
        <v>82.2</v>
      </c>
      <c r="I66" s="75">
        <v>0.57</v>
      </c>
      <c r="J66" s="56" t="s">
        <v>410</v>
      </c>
      <c r="K66" s="56">
        <v>0.59</v>
      </c>
      <c r="L66" s="76"/>
      <c r="M66" s="75">
        <f t="shared" si="2"/>
        <v>7.374999999999999</v>
      </c>
      <c r="N66" s="73" t="s">
        <v>411</v>
      </c>
    </row>
    <row r="67" spans="1:14" ht="24">
      <c r="A67" s="71">
        <v>40</v>
      </c>
      <c r="B67" s="72" t="s">
        <v>412</v>
      </c>
      <c r="C67" s="54" t="s">
        <v>413</v>
      </c>
      <c r="D67" s="73" t="s">
        <v>376</v>
      </c>
      <c r="E67" s="74">
        <v>1.152</v>
      </c>
      <c r="F67" s="56" t="s">
        <v>414</v>
      </c>
      <c r="G67" s="56">
        <v>19.94</v>
      </c>
      <c r="H67" s="75">
        <v>44.1</v>
      </c>
      <c r="I67" s="75">
        <v>50.81</v>
      </c>
      <c r="J67" s="56" t="s">
        <v>415</v>
      </c>
      <c r="K67" s="56">
        <v>51.94</v>
      </c>
      <c r="L67" s="76"/>
      <c r="M67" s="75">
        <f t="shared" si="2"/>
        <v>2.60481444332999</v>
      </c>
      <c r="N67" s="73" t="s">
        <v>313</v>
      </c>
    </row>
    <row r="68" spans="1:14" ht="36">
      <c r="A68" s="71">
        <v>41</v>
      </c>
      <c r="B68" s="72" t="s">
        <v>412</v>
      </c>
      <c r="C68" s="54" t="s">
        <v>416</v>
      </c>
      <c r="D68" s="73" t="s">
        <v>376</v>
      </c>
      <c r="E68" s="74">
        <v>1.032</v>
      </c>
      <c r="F68" s="56" t="s">
        <v>414</v>
      </c>
      <c r="G68" s="56">
        <v>17.86</v>
      </c>
      <c r="H68" s="75">
        <v>44.1</v>
      </c>
      <c r="I68" s="75">
        <v>45.52</v>
      </c>
      <c r="J68" s="56" t="s">
        <v>415</v>
      </c>
      <c r="K68" s="56">
        <v>46.53</v>
      </c>
      <c r="L68" s="76"/>
      <c r="M68" s="75">
        <f t="shared" si="2"/>
        <v>2.605263157894737</v>
      </c>
      <c r="N68" s="73" t="s">
        <v>417</v>
      </c>
    </row>
    <row r="69" spans="1:14" ht="24">
      <c r="A69" s="71">
        <v>42</v>
      </c>
      <c r="B69" s="72" t="s">
        <v>412</v>
      </c>
      <c r="C69" s="54" t="s">
        <v>416</v>
      </c>
      <c r="D69" s="73" t="s">
        <v>376</v>
      </c>
      <c r="E69" s="74">
        <v>0.12</v>
      </c>
      <c r="F69" s="56" t="s">
        <v>414</v>
      </c>
      <c r="G69" s="56">
        <v>2.08</v>
      </c>
      <c r="H69" s="75">
        <v>44.1</v>
      </c>
      <c r="I69" s="75">
        <v>5.29</v>
      </c>
      <c r="J69" s="56" t="s">
        <v>415</v>
      </c>
      <c r="K69" s="56">
        <v>5.41</v>
      </c>
      <c r="L69" s="76"/>
      <c r="M69" s="75">
        <f t="shared" si="2"/>
        <v>2.6009615384615383</v>
      </c>
      <c r="N69" s="73"/>
    </row>
    <row r="70" spans="1:14" ht="36">
      <c r="A70" s="71">
        <v>43</v>
      </c>
      <c r="B70" s="72" t="s">
        <v>418</v>
      </c>
      <c r="C70" s="54" t="s">
        <v>419</v>
      </c>
      <c r="D70" s="73" t="s">
        <v>376</v>
      </c>
      <c r="E70" s="74">
        <v>0.7429</v>
      </c>
      <c r="F70" s="56" t="s">
        <v>420</v>
      </c>
      <c r="G70" s="56">
        <v>14.2</v>
      </c>
      <c r="H70" s="75">
        <v>46</v>
      </c>
      <c r="I70" s="75">
        <v>34.17</v>
      </c>
      <c r="J70" s="56" t="s">
        <v>421</v>
      </c>
      <c r="K70" s="56">
        <v>34.99</v>
      </c>
      <c r="L70" s="76"/>
      <c r="M70" s="75">
        <f t="shared" si="2"/>
        <v>2.4640845070422537</v>
      </c>
      <c r="N70" s="73" t="s">
        <v>422</v>
      </c>
    </row>
    <row r="71" spans="1:14" ht="36">
      <c r="A71" s="71">
        <v>44</v>
      </c>
      <c r="B71" s="72" t="s">
        <v>423</v>
      </c>
      <c r="C71" s="54" t="s">
        <v>424</v>
      </c>
      <c r="D71" s="73" t="s">
        <v>354</v>
      </c>
      <c r="E71" s="74"/>
      <c r="F71" s="56" t="s">
        <v>425</v>
      </c>
      <c r="G71" s="56"/>
      <c r="H71" s="75">
        <v>95842.03</v>
      </c>
      <c r="I71" s="75"/>
      <c r="J71" s="56" t="s">
        <v>426</v>
      </c>
      <c r="K71" s="56"/>
      <c r="L71" s="76"/>
      <c r="M71" s="75" t="str">
        <f t="shared" si="2"/>
        <v> </v>
      </c>
      <c r="N71" s="73" t="s">
        <v>427</v>
      </c>
    </row>
    <row r="72" spans="1:14" ht="12.75">
      <c r="A72" s="71">
        <v>45</v>
      </c>
      <c r="B72" s="72" t="s">
        <v>428</v>
      </c>
      <c r="C72" s="54" t="s">
        <v>429</v>
      </c>
      <c r="D72" s="73" t="s">
        <v>430</v>
      </c>
      <c r="E72" s="74">
        <v>0.0078</v>
      </c>
      <c r="F72" s="56" t="s">
        <v>431</v>
      </c>
      <c r="G72" s="56">
        <v>0.19</v>
      </c>
      <c r="H72" s="75">
        <v>104.08</v>
      </c>
      <c r="I72" s="75">
        <v>0.81</v>
      </c>
      <c r="J72" s="56" t="s">
        <v>432</v>
      </c>
      <c r="K72" s="56">
        <v>0.86</v>
      </c>
      <c r="L72" s="76"/>
      <c r="M72" s="75">
        <f t="shared" si="2"/>
        <v>4.526315789473684</v>
      </c>
      <c r="N72" s="73" t="s">
        <v>433</v>
      </c>
    </row>
    <row r="73" spans="1:14" ht="12.75">
      <c r="A73" s="71">
        <v>46</v>
      </c>
      <c r="B73" s="72" t="s">
        <v>434</v>
      </c>
      <c r="C73" s="54" t="s">
        <v>435</v>
      </c>
      <c r="D73" s="73" t="s">
        <v>376</v>
      </c>
      <c r="E73" s="74">
        <v>0.004</v>
      </c>
      <c r="F73" s="56" t="s">
        <v>436</v>
      </c>
      <c r="G73" s="56">
        <v>0.23</v>
      </c>
      <c r="H73" s="75">
        <v>219.95</v>
      </c>
      <c r="I73" s="75">
        <v>0.88</v>
      </c>
      <c r="J73" s="56" t="s">
        <v>437</v>
      </c>
      <c r="K73" s="56">
        <v>0.89</v>
      </c>
      <c r="L73" s="76"/>
      <c r="M73" s="75">
        <f t="shared" si="2"/>
        <v>3.869565217391304</v>
      </c>
      <c r="N73" s="73" t="s">
        <v>438</v>
      </c>
    </row>
    <row r="74" spans="1:14" ht="12.75">
      <c r="A74" s="71">
        <v>47</v>
      </c>
      <c r="B74" s="72" t="s">
        <v>439</v>
      </c>
      <c r="C74" s="54" t="s">
        <v>440</v>
      </c>
      <c r="D74" s="73" t="s">
        <v>441</v>
      </c>
      <c r="E74" s="74">
        <v>0.0113</v>
      </c>
      <c r="F74" s="56" t="s">
        <v>442</v>
      </c>
      <c r="G74" s="56">
        <v>2.42</v>
      </c>
      <c r="H74" s="75">
        <v>318</v>
      </c>
      <c r="I74" s="75">
        <v>3.59</v>
      </c>
      <c r="J74" s="56" t="s">
        <v>443</v>
      </c>
      <c r="K74" s="56">
        <v>3.67</v>
      </c>
      <c r="L74" s="76"/>
      <c r="M74" s="75">
        <f t="shared" si="2"/>
        <v>1.5165289256198347</v>
      </c>
      <c r="N74" s="73" t="s">
        <v>444</v>
      </c>
    </row>
    <row r="75" spans="1:14" ht="12.75">
      <c r="A75" s="71">
        <v>48</v>
      </c>
      <c r="B75" s="72" t="s">
        <v>445</v>
      </c>
      <c r="C75" s="54" t="s">
        <v>446</v>
      </c>
      <c r="D75" s="73" t="s">
        <v>376</v>
      </c>
      <c r="E75" s="74">
        <v>0.0003</v>
      </c>
      <c r="F75" s="56" t="s">
        <v>447</v>
      </c>
      <c r="G75" s="56">
        <v>0.03</v>
      </c>
      <c r="H75" s="75">
        <v>1002.82</v>
      </c>
      <c r="I75" s="75">
        <v>0.3</v>
      </c>
      <c r="J75" s="56" t="s">
        <v>448</v>
      </c>
      <c r="K75" s="56">
        <v>0.31</v>
      </c>
      <c r="L75" s="76"/>
      <c r="M75" s="75">
        <f t="shared" si="2"/>
        <v>10.333333333333334</v>
      </c>
      <c r="N75" s="73" t="s">
        <v>449</v>
      </c>
    </row>
    <row r="76" spans="1:14" ht="36">
      <c r="A76" s="71">
        <v>49</v>
      </c>
      <c r="B76" s="72" t="s">
        <v>450</v>
      </c>
      <c r="C76" s="54" t="s">
        <v>451</v>
      </c>
      <c r="D76" s="73" t="s">
        <v>376</v>
      </c>
      <c r="E76" s="74">
        <v>0.2392</v>
      </c>
      <c r="F76" s="56" t="s">
        <v>452</v>
      </c>
      <c r="G76" s="56">
        <v>21.85</v>
      </c>
      <c r="H76" s="75">
        <v>372.62</v>
      </c>
      <c r="I76" s="75">
        <v>89.12</v>
      </c>
      <c r="J76" s="56" t="s">
        <v>453</v>
      </c>
      <c r="K76" s="56">
        <v>90.94</v>
      </c>
      <c r="L76" s="76"/>
      <c r="M76" s="75">
        <f t="shared" si="2"/>
        <v>4.162013729977116</v>
      </c>
      <c r="N76" s="73" t="s">
        <v>454</v>
      </c>
    </row>
    <row r="77" spans="1:14" ht="12.75">
      <c r="A77" s="71">
        <v>50</v>
      </c>
      <c r="B77" s="72" t="s">
        <v>455</v>
      </c>
      <c r="C77" s="54" t="s">
        <v>456</v>
      </c>
      <c r="D77" s="73" t="s">
        <v>382</v>
      </c>
      <c r="E77" s="74">
        <v>8.012</v>
      </c>
      <c r="F77" s="56" t="s">
        <v>457</v>
      </c>
      <c r="G77" s="56">
        <v>53.99</v>
      </c>
      <c r="H77" s="75">
        <v>19.3</v>
      </c>
      <c r="I77" s="75">
        <v>154.63</v>
      </c>
      <c r="J77" s="56" t="s">
        <v>377</v>
      </c>
      <c r="K77" s="56">
        <v>157.83</v>
      </c>
      <c r="L77" s="76"/>
      <c r="M77" s="75">
        <f t="shared" si="2"/>
        <v>2.92331913317281</v>
      </c>
      <c r="N77" s="73" t="s">
        <v>313</v>
      </c>
    </row>
    <row r="78" spans="1:14" ht="36">
      <c r="A78" s="71">
        <v>51</v>
      </c>
      <c r="B78" s="72" t="s">
        <v>455</v>
      </c>
      <c r="C78" s="54" t="s">
        <v>458</v>
      </c>
      <c r="D78" s="73" t="s">
        <v>382</v>
      </c>
      <c r="E78" s="74">
        <v>5.572</v>
      </c>
      <c r="F78" s="56" t="s">
        <v>457</v>
      </c>
      <c r="G78" s="56">
        <v>37.54</v>
      </c>
      <c r="H78" s="75">
        <v>19.3</v>
      </c>
      <c r="I78" s="75">
        <v>107.54</v>
      </c>
      <c r="J78" s="56" t="s">
        <v>377</v>
      </c>
      <c r="K78" s="56">
        <v>109.76</v>
      </c>
      <c r="L78" s="76"/>
      <c r="M78" s="75">
        <f t="shared" si="2"/>
        <v>2.923814597762387</v>
      </c>
      <c r="N78" s="73" t="s">
        <v>459</v>
      </c>
    </row>
    <row r="79" spans="1:14" ht="12.75">
      <c r="A79" s="71">
        <v>52</v>
      </c>
      <c r="B79" s="72" t="s">
        <v>455</v>
      </c>
      <c r="C79" s="54" t="s">
        <v>458</v>
      </c>
      <c r="D79" s="73" t="s">
        <v>382</v>
      </c>
      <c r="E79" s="74">
        <v>2.44</v>
      </c>
      <c r="F79" s="56" t="s">
        <v>457</v>
      </c>
      <c r="G79" s="56">
        <v>16.45</v>
      </c>
      <c r="H79" s="75">
        <v>19.3</v>
      </c>
      <c r="I79" s="75">
        <v>47.09</v>
      </c>
      <c r="J79" s="56" t="s">
        <v>377</v>
      </c>
      <c r="K79" s="56">
        <v>48.07</v>
      </c>
      <c r="L79" s="76"/>
      <c r="M79" s="75">
        <f t="shared" si="2"/>
        <v>2.9221884498480244</v>
      </c>
      <c r="N79" s="73"/>
    </row>
    <row r="80" spans="1:14" ht="36">
      <c r="A80" s="71">
        <v>53</v>
      </c>
      <c r="B80" s="72" t="s">
        <v>460</v>
      </c>
      <c r="C80" s="54" t="s">
        <v>461</v>
      </c>
      <c r="D80" s="73" t="s">
        <v>462</v>
      </c>
      <c r="E80" s="74">
        <v>0.064</v>
      </c>
      <c r="F80" s="56" t="s">
        <v>463</v>
      </c>
      <c r="G80" s="56">
        <v>1.41</v>
      </c>
      <c r="H80" s="75">
        <v>47</v>
      </c>
      <c r="I80" s="75">
        <v>3.01</v>
      </c>
      <c r="J80" s="56" t="s">
        <v>464</v>
      </c>
      <c r="K80" s="56">
        <v>3.07</v>
      </c>
      <c r="L80" s="76"/>
      <c r="M80" s="75">
        <f t="shared" si="2"/>
        <v>2.1773049645390072</v>
      </c>
      <c r="N80" s="73" t="s">
        <v>465</v>
      </c>
    </row>
    <row r="81" spans="1:14" ht="12.75">
      <c r="A81" s="71">
        <v>54</v>
      </c>
      <c r="B81" s="72" t="s">
        <v>466</v>
      </c>
      <c r="C81" s="54" t="s">
        <v>467</v>
      </c>
      <c r="D81" s="73" t="s">
        <v>462</v>
      </c>
      <c r="E81" s="74">
        <v>0.0025</v>
      </c>
      <c r="F81" s="56" t="s">
        <v>468</v>
      </c>
      <c r="G81" s="56">
        <v>0.23</v>
      </c>
      <c r="H81" s="75">
        <v>1200</v>
      </c>
      <c r="I81" s="75">
        <v>3</v>
      </c>
      <c r="J81" s="56" t="s">
        <v>469</v>
      </c>
      <c r="K81" s="56">
        <v>3.06</v>
      </c>
      <c r="L81" s="76"/>
      <c r="M81" s="75">
        <f t="shared" si="2"/>
        <v>13.304347826086957</v>
      </c>
      <c r="N81" s="73" t="s">
        <v>470</v>
      </c>
    </row>
    <row r="82" spans="1:14" ht="12.75">
      <c r="A82" s="71">
        <v>55</v>
      </c>
      <c r="B82" s="72" t="s">
        <v>471</v>
      </c>
      <c r="C82" s="54" t="s">
        <v>472</v>
      </c>
      <c r="D82" s="73" t="s">
        <v>462</v>
      </c>
      <c r="E82" s="74">
        <v>0.116</v>
      </c>
      <c r="F82" s="56" t="s">
        <v>473</v>
      </c>
      <c r="G82" s="56">
        <v>5.85</v>
      </c>
      <c r="H82" s="75">
        <v>104.5</v>
      </c>
      <c r="I82" s="75">
        <v>12.13</v>
      </c>
      <c r="J82" s="56" t="s">
        <v>474</v>
      </c>
      <c r="K82" s="56">
        <v>12.37</v>
      </c>
      <c r="L82" s="76"/>
      <c r="M82" s="75">
        <f t="shared" si="2"/>
        <v>2.1145299145299146</v>
      </c>
      <c r="N82" s="73" t="s">
        <v>313</v>
      </c>
    </row>
    <row r="83" spans="1:14" ht="60">
      <c r="A83" s="71">
        <v>56</v>
      </c>
      <c r="B83" s="72" t="s">
        <v>471</v>
      </c>
      <c r="C83" s="54" t="s">
        <v>475</v>
      </c>
      <c r="D83" s="73" t="s">
        <v>462</v>
      </c>
      <c r="E83" s="74">
        <v>0.07</v>
      </c>
      <c r="F83" s="56" t="s">
        <v>473</v>
      </c>
      <c r="G83" s="56">
        <v>3.53</v>
      </c>
      <c r="H83" s="75">
        <v>104.5</v>
      </c>
      <c r="I83" s="75">
        <v>7.32</v>
      </c>
      <c r="J83" s="56" t="s">
        <v>474</v>
      </c>
      <c r="K83" s="56">
        <v>7.47</v>
      </c>
      <c r="L83" s="76"/>
      <c r="M83" s="75">
        <f t="shared" si="2"/>
        <v>2.1161473087818696</v>
      </c>
      <c r="N83" s="73" t="s">
        <v>476</v>
      </c>
    </row>
    <row r="84" spans="1:14" ht="12.75">
      <c r="A84" s="71">
        <v>57</v>
      </c>
      <c r="B84" s="72" t="s">
        <v>471</v>
      </c>
      <c r="C84" s="54" t="s">
        <v>475</v>
      </c>
      <c r="D84" s="73" t="s">
        <v>462</v>
      </c>
      <c r="E84" s="74">
        <v>0.046</v>
      </c>
      <c r="F84" s="56" t="s">
        <v>473</v>
      </c>
      <c r="G84" s="56">
        <v>2.32</v>
      </c>
      <c r="H84" s="75">
        <v>104.5</v>
      </c>
      <c r="I84" s="75">
        <v>4.81</v>
      </c>
      <c r="J84" s="56" t="s">
        <v>474</v>
      </c>
      <c r="K84" s="56">
        <v>4.9</v>
      </c>
      <c r="L84" s="76"/>
      <c r="M84" s="75">
        <f aca="true" t="shared" si="3" ref="M84:M115">IF(ISNUMBER(K84/G84),IF(NOT(K84/G84=0),K84/G84," ")," ")</f>
        <v>2.1120689655172415</v>
      </c>
      <c r="N84" s="73"/>
    </row>
    <row r="85" spans="1:14" ht="60">
      <c r="A85" s="71">
        <v>58</v>
      </c>
      <c r="B85" s="72" t="s">
        <v>477</v>
      </c>
      <c r="C85" s="54" t="s">
        <v>478</v>
      </c>
      <c r="D85" s="73" t="s">
        <v>462</v>
      </c>
      <c r="E85" s="74">
        <v>0.061</v>
      </c>
      <c r="F85" s="56" t="s">
        <v>479</v>
      </c>
      <c r="G85" s="56">
        <v>3.84</v>
      </c>
      <c r="H85" s="75">
        <v>104.5</v>
      </c>
      <c r="I85" s="75">
        <v>6.37</v>
      </c>
      <c r="J85" s="56" t="s">
        <v>480</v>
      </c>
      <c r="K85" s="56">
        <v>6.5</v>
      </c>
      <c r="L85" s="76"/>
      <c r="M85" s="75">
        <f t="shared" si="3"/>
        <v>1.6927083333333335</v>
      </c>
      <c r="N85" s="73" t="s">
        <v>476</v>
      </c>
    </row>
    <row r="86" spans="1:14" ht="12.75">
      <c r="A86" s="71">
        <v>59</v>
      </c>
      <c r="B86" s="72" t="s">
        <v>481</v>
      </c>
      <c r="C86" s="54" t="s">
        <v>482</v>
      </c>
      <c r="D86" s="73" t="s">
        <v>354</v>
      </c>
      <c r="E86" s="74">
        <v>0.0003</v>
      </c>
      <c r="F86" s="56" t="s">
        <v>483</v>
      </c>
      <c r="G86" s="56">
        <v>4.99</v>
      </c>
      <c r="H86" s="75">
        <v>40905.08</v>
      </c>
      <c r="I86" s="75">
        <v>12.27</v>
      </c>
      <c r="J86" s="56" t="s">
        <v>484</v>
      </c>
      <c r="K86" s="56">
        <v>12.58</v>
      </c>
      <c r="L86" s="76"/>
      <c r="M86" s="75">
        <f t="shared" si="3"/>
        <v>2.5210420841683367</v>
      </c>
      <c r="N86" s="73" t="s">
        <v>313</v>
      </c>
    </row>
    <row r="87" spans="1:14" ht="12.75">
      <c r="A87" s="71">
        <v>60</v>
      </c>
      <c r="B87" s="72" t="s">
        <v>481</v>
      </c>
      <c r="C87" s="54" t="s">
        <v>485</v>
      </c>
      <c r="D87" s="73" t="s">
        <v>354</v>
      </c>
      <c r="E87" s="74">
        <v>0.0003</v>
      </c>
      <c r="F87" s="56" t="s">
        <v>483</v>
      </c>
      <c r="G87" s="56">
        <v>4.99</v>
      </c>
      <c r="H87" s="75">
        <v>40905.08</v>
      </c>
      <c r="I87" s="75">
        <v>12.27</v>
      </c>
      <c r="J87" s="56" t="s">
        <v>484</v>
      </c>
      <c r="K87" s="56">
        <v>12.58</v>
      </c>
      <c r="L87" s="76"/>
      <c r="M87" s="75">
        <f t="shared" si="3"/>
        <v>2.5210420841683367</v>
      </c>
      <c r="N87" s="73"/>
    </row>
    <row r="88" spans="1:14" ht="12.75">
      <c r="A88" s="71">
        <v>61</v>
      </c>
      <c r="B88" s="72" t="s">
        <v>481</v>
      </c>
      <c r="C88" s="54" t="s">
        <v>485</v>
      </c>
      <c r="D88" s="73" t="s">
        <v>354</v>
      </c>
      <c r="E88" s="74"/>
      <c r="F88" s="56" t="s">
        <v>483</v>
      </c>
      <c r="G88" s="56"/>
      <c r="H88" s="75">
        <v>40905.08</v>
      </c>
      <c r="I88" s="75"/>
      <c r="J88" s="56" t="s">
        <v>484</v>
      </c>
      <c r="K88" s="56"/>
      <c r="L88" s="76"/>
      <c r="M88" s="75" t="str">
        <f t="shared" si="3"/>
        <v> </v>
      </c>
      <c r="N88" s="73" t="s">
        <v>486</v>
      </c>
    </row>
    <row r="89" spans="1:14" ht="12.75">
      <c r="A89" s="71">
        <v>62</v>
      </c>
      <c r="B89" s="72" t="s">
        <v>487</v>
      </c>
      <c r="C89" s="54" t="s">
        <v>488</v>
      </c>
      <c r="D89" s="73" t="s">
        <v>376</v>
      </c>
      <c r="E89" s="74">
        <v>0.08</v>
      </c>
      <c r="F89" s="56" t="s">
        <v>489</v>
      </c>
      <c r="G89" s="56">
        <v>2.52</v>
      </c>
      <c r="H89" s="75">
        <v>137.32</v>
      </c>
      <c r="I89" s="75">
        <v>10.99</v>
      </c>
      <c r="J89" s="56" t="s">
        <v>490</v>
      </c>
      <c r="K89" s="56">
        <v>11.21</v>
      </c>
      <c r="L89" s="76"/>
      <c r="M89" s="75">
        <f t="shared" si="3"/>
        <v>4.448412698412699</v>
      </c>
      <c r="N89" s="73" t="s">
        <v>491</v>
      </c>
    </row>
    <row r="90" spans="1:14" ht="36">
      <c r="A90" s="71">
        <v>63</v>
      </c>
      <c r="B90" s="72" t="s">
        <v>492</v>
      </c>
      <c r="C90" s="54" t="s">
        <v>493</v>
      </c>
      <c r="D90" s="73" t="s">
        <v>354</v>
      </c>
      <c r="E90" s="74">
        <v>0.019</v>
      </c>
      <c r="F90" s="56" t="s">
        <v>494</v>
      </c>
      <c r="G90" s="56">
        <v>224.58</v>
      </c>
      <c r="H90" s="75">
        <v>53223</v>
      </c>
      <c r="I90" s="75">
        <v>1011.25</v>
      </c>
      <c r="J90" s="56" t="s">
        <v>495</v>
      </c>
      <c r="K90" s="56">
        <v>1020.65</v>
      </c>
      <c r="L90" s="76"/>
      <c r="M90" s="75">
        <f t="shared" si="3"/>
        <v>4.54470567281147</v>
      </c>
      <c r="N90" s="73" t="s">
        <v>496</v>
      </c>
    </row>
    <row r="91" spans="1:14" ht="24">
      <c r="A91" s="71">
        <v>64</v>
      </c>
      <c r="B91" s="72" t="s">
        <v>497</v>
      </c>
      <c r="C91" s="54" t="s">
        <v>498</v>
      </c>
      <c r="D91" s="73" t="s">
        <v>430</v>
      </c>
      <c r="E91" s="74">
        <v>0.0042</v>
      </c>
      <c r="F91" s="56" t="s">
        <v>499</v>
      </c>
      <c r="G91" s="56">
        <v>3.41</v>
      </c>
      <c r="H91" s="75">
        <v>3951.31</v>
      </c>
      <c r="I91" s="75">
        <v>16.6</v>
      </c>
      <c r="J91" s="56" t="s">
        <v>500</v>
      </c>
      <c r="K91" s="56">
        <v>17.68</v>
      </c>
      <c r="L91" s="76"/>
      <c r="M91" s="75">
        <f t="shared" si="3"/>
        <v>5.18475073313783</v>
      </c>
      <c r="N91" s="73" t="s">
        <v>313</v>
      </c>
    </row>
    <row r="92" spans="1:14" ht="24">
      <c r="A92" s="71">
        <v>65</v>
      </c>
      <c r="B92" s="72" t="s">
        <v>497</v>
      </c>
      <c r="C92" s="54" t="s">
        <v>501</v>
      </c>
      <c r="D92" s="73" t="s">
        <v>430</v>
      </c>
      <c r="E92" s="74"/>
      <c r="F92" s="56" t="s">
        <v>499</v>
      </c>
      <c r="G92" s="56"/>
      <c r="H92" s="75">
        <v>3951.31</v>
      </c>
      <c r="I92" s="75"/>
      <c r="J92" s="56" t="s">
        <v>500</v>
      </c>
      <c r="K92" s="56"/>
      <c r="L92" s="76"/>
      <c r="M92" s="75" t="str">
        <f t="shared" si="3"/>
        <v> </v>
      </c>
      <c r="N92" s="73" t="s">
        <v>502</v>
      </c>
    </row>
    <row r="93" spans="1:14" ht="24">
      <c r="A93" s="71">
        <v>66</v>
      </c>
      <c r="B93" s="72" t="s">
        <v>497</v>
      </c>
      <c r="C93" s="54" t="s">
        <v>501</v>
      </c>
      <c r="D93" s="73" t="s">
        <v>430</v>
      </c>
      <c r="E93" s="74">
        <v>0.0042</v>
      </c>
      <c r="F93" s="56" t="s">
        <v>499</v>
      </c>
      <c r="G93" s="56">
        <v>3.41</v>
      </c>
      <c r="H93" s="75">
        <v>3951.31</v>
      </c>
      <c r="I93" s="75">
        <v>16.6</v>
      </c>
      <c r="J93" s="56" t="s">
        <v>500</v>
      </c>
      <c r="K93" s="56">
        <v>17.68</v>
      </c>
      <c r="L93" s="76"/>
      <c r="M93" s="75">
        <f t="shared" si="3"/>
        <v>5.18475073313783</v>
      </c>
      <c r="N93" s="73"/>
    </row>
    <row r="94" spans="1:14" ht="48">
      <c r="A94" s="71">
        <v>67</v>
      </c>
      <c r="B94" s="72" t="s">
        <v>503</v>
      </c>
      <c r="C94" s="54" t="s">
        <v>504</v>
      </c>
      <c r="D94" s="73" t="s">
        <v>354</v>
      </c>
      <c r="E94" s="74"/>
      <c r="F94" s="56" t="s">
        <v>505</v>
      </c>
      <c r="G94" s="56"/>
      <c r="H94" s="75">
        <v>175000</v>
      </c>
      <c r="I94" s="75"/>
      <c r="J94" s="56" t="s">
        <v>506</v>
      </c>
      <c r="K94" s="56"/>
      <c r="L94" s="76"/>
      <c r="M94" s="75" t="str">
        <f t="shared" si="3"/>
        <v> </v>
      </c>
      <c r="N94" s="73" t="s">
        <v>507</v>
      </c>
    </row>
    <row r="95" spans="1:14" ht="24">
      <c r="A95" s="71">
        <v>68</v>
      </c>
      <c r="B95" s="72" t="s">
        <v>508</v>
      </c>
      <c r="C95" s="54" t="s">
        <v>509</v>
      </c>
      <c r="D95" s="73" t="s">
        <v>354</v>
      </c>
      <c r="E95" s="74"/>
      <c r="F95" s="56" t="s">
        <v>510</v>
      </c>
      <c r="G95" s="56"/>
      <c r="H95" s="75">
        <v>288980</v>
      </c>
      <c r="I95" s="75"/>
      <c r="J95" s="56" t="s">
        <v>511</v>
      </c>
      <c r="K95" s="56"/>
      <c r="L95" s="76"/>
      <c r="M95" s="75" t="str">
        <f t="shared" si="3"/>
        <v> </v>
      </c>
      <c r="N95" s="73" t="s">
        <v>512</v>
      </c>
    </row>
    <row r="96" spans="1:14" ht="24">
      <c r="A96" s="71">
        <v>69</v>
      </c>
      <c r="B96" s="72" t="s">
        <v>513</v>
      </c>
      <c r="C96" s="54" t="s">
        <v>514</v>
      </c>
      <c r="D96" s="73" t="s">
        <v>376</v>
      </c>
      <c r="E96" s="74">
        <v>0.1196</v>
      </c>
      <c r="F96" s="56" t="s">
        <v>515</v>
      </c>
      <c r="G96" s="56">
        <v>8.36</v>
      </c>
      <c r="H96" s="75">
        <v>369.92</v>
      </c>
      <c r="I96" s="75">
        <v>44.24</v>
      </c>
      <c r="J96" s="56" t="s">
        <v>516</v>
      </c>
      <c r="K96" s="56">
        <v>45.14</v>
      </c>
      <c r="L96" s="76"/>
      <c r="M96" s="75">
        <f t="shared" si="3"/>
        <v>5.399521531100479</v>
      </c>
      <c r="N96" s="73" t="s">
        <v>517</v>
      </c>
    </row>
    <row r="97" spans="1:14" ht="36">
      <c r="A97" s="71">
        <v>70</v>
      </c>
      <c r="B97" s="72" t="s">
        <v>518</v>
      </c>
      <c r="C97" s="54" t="s">
        <v>519</v>
      </c>
      <c r="D97" s="73" t="s">
        <v>520</v>
      </c>
      <c r="E97" s="74">
        <v>0.006</v>
      </c>
      <c r="F97" s="56" t="s">
        <v>521</v>
      </c>
      <c r="G97" s="56">
        <v>0.7</v>
      </c>
      <c r="H97" s="75">
        <v>444.8</v>
      </c>
      <c r="I97" s="75">
        <v>2.67</v>
      </c>
      <c r="J97" s="56" t="s">
        <v>522</v>
      </c>
      <c r="K97" s="56">
        <v>2.73</v>
      </c>
      <c r="L97" s="76"/>
      <c r="M97" s="75">
        <f t="shared" si="3"/>
        <v>3.9000000000000004</v>
      </c>
      <c r="N97" s="73" t="s">
        <v>523</v>
      </c>
    </row>
    <row r="98" spans="1:14" ht="12.75">
      <c r="A98" s="71">
        <v>71</v>
      </c>
      <c r="B98" s="72" t="s">
        <v>524</v>
      </c>
      <c r="C98" s="54" t="s">
        <v>525</v>
      </c>
      <c r="D98" s="73" t="s">
        <v>462</v>
      </c>
      <c r="E98" s="74">
        <v>0.2697</v>
      </c>
      <c r="F98" s="56" t="s">
        <v>526</v>
      </c>
      <c r="G98" s="56">
        <v>148.37</v>
      </c>
      <c r="H98" s="75">
        <v>1199</v>
      </c>
      <c r="I98" s="75">
        <v>323.37</v>
      </c>
      <c r="J98" s="56" t="s">
        <v>527</v>
      </c>
      <c r="K98" s="56">
        <v>330.75</v>
      </c>
      <c r="L98" s="76"/>
      <c r="M98" s="75">
        <f t="shared" si="3"/>
        <v>2.2292242367055333</v>
      </c>
      <c r="N98" s="73" t="s">
        <v>528</v>
      </c>
    </row>
    <row r="99" spans="1:14" ht="36">
      <c r="A99" s="71">
        <v>72</v>
      </c>
      <c r="B99" s="72" t="s">
        <v>529</v>
      </c>
      <c r="C99" s="54" t="s">
        <v>530</v>
      </c>
      <c r="D99" s="73" t="s">
        <v>531</v>
      </c>
      <c r="E99" s="74">
        <v>8.1</v>
      </c>
      <c r="F99" s="56" t="s">
        <v>532</v>
      </c>
      <c r="G99" s="56">
        <v>207.6</v>
      </c>
      <c r="H99" s="75">
        <v>26.39</v>
      </c>
      <c r="I99" s="75">
        <v>213.76</v>
      </c>
      <c r="J99" s="56" t="s">
        <v>533</v>
      </c>
      <c r="K99" s="56">
        <v>218.05</v>
      </c>
      <c r="L99" s="76"/>
      <c r="M99" s="75">
        <f t="shared" si="3"/>
        <v>1.0503371868978806</v>
      </c>
      <c r="N99" s="73" t="s">
        <v>534</v>
      </c>
    </row>
    <row r="100" spans="1:14" ht="36">
      <c r="A100" s="71">
        <v>73</v>
      </c>
      <c r="B100" s="72" t="s">
        <v>535</v>
      </c>
      <c r="C100" s="54" t="s">
        <v>536</v>
      </c>
      <c r="D100" s="73" t="s">
        <v>382</v>
      </c>
      <c r="E100" s="74">
        <v>0.696</v>
      </c>
      <c r="F100" s="56" t="s">
        <v>537</v>
      </c>
      <c r="G100" s="56">
        <v>2.05</v>
      </c>
      <c r="H100" s="75">
        <v>9.73</v>
      </c>
      <c r="I100" s="75">
        <v>6.78</v>
      </c>
      <c r="J100" s="56" t="s">
        <v>538</v>
      </c>
      <c r="K100" s="56">
        <v>6.91</v>
      </c>
      <c r="L100" s="76"/>
      <c r="M100" s="75">
        <f t="shared" si="3"/>
        <v>3.3707317073170735</v>
      </c>
      <c r="N100" s="73" t="s">
        <v>539</v>
      </c>
    </row>
    <row r="101" spans="1:14" ht="12.75">
      <c r="A101" s="71">
        <v>74</v>
      </c>
      <c r="B101" s="72" t="s">
        <v>540</v>
      </c>
      <c r="C101" s="54" t="s">
        <v>541</v>
      </c>
      <c r="D101" s="73" t="s">
        <v>531</v>
      </c>
      <c r="E101" s="74">
        <v>0.1</v>
      </c>
      <c r="F101" s="56" t="s">
        <v>542</v>
      </c>
      <c r="G101" s="56">
        <v>5.74</v>
      </c>
      <c r="H101" s="75">
        <v>192.5</v>
      </c>
      <c r="I101" s="75">
        <v>19.25</v>
      </c>
      <c r="J101" s="56" t="s">
        <v>543</v>
      </c>
      <c r="K101" s="56">
        <v>19.69</v>
      </c>
      <c r="L101" s="76"/>
      <c r="M101" s="75">
        <f t="shared" si="3"/>
        <v>3.4303135888501743</v>
      </c>
      <c r="N101" s="73" t="s">
        <v>544</v>
      </c>
    </row>
    <row r="102" spans="1:14" ht="36">
      <c r="A102" s="71">
        <v>75</v>
      </c>
      <c r="B102" s="72" t="s">
        <v>545</v>
      </c>
      <c r="C102" s="54" t="s">
        <v>546</v>
      </c>
      <c r="D102" s="73" t="s">
        <v>547</v>
      </c>
      <c r="E102" s="74">
        <v>0.0096</v>
      </c>
      <c r="F102" s="56" t="s">
        <v>548</v>
      </c>
      <c r="G102" s="56">
        <v>0.17</v>
      </c>
      <c r="H102" s="75">
        <v>125</v>
      </c>
      <c r="I102" s="75">
        <v>1.2</v>
      </c>
      <c r="J102" s="56" t="s">
        <v>549</v>
      </c>
      <c r="K102" s="56">
        <v>1.22</v>
      </c>
      <c r="L102" s="76"/>
      <c r="M102" s="75">
        <f t="shared" si="3"/>
        <v>7.1764705882352935</v>
      </c>
      <c r="N102" s="73" t="s">
        <v>550</v>
      </c>
    </row>
    <row r="103" spans="1:14" ht="12.75">
      <c r="A103" s="71">
        <v>76</v>
      </c>
      <c r="B103" s="72" t="s">
        <v>551</v>
      </c>
      <c r="C103" s="54" t="s">
        <v>552</v>
      </c>
      <c r="D103" s="73" t="s">
        <v>531</v>
      </c>
      <c r="E103" s="74">
        <v>2.06</v>
      </c>
      <c r="F103" s="56" t="s">
        <v>553</v>
      </c>
      <c r="G103" s="56">
        <v>23.07</v>
      </c>
      <c r="H103" s="75">
        <v>125.98</v>
      </c>
      <c r="I103" s="75">
        <v>259.52</v>
      </c>
      <c r="J103" s="56" t="s">
        <v>554</v>
      </c>
      <c r="K103" s="56">
        <v>264.77</v>
      </c>
      <c r="L103" s="76"/>
      <c r="M103" s="75">
        <f t="shared" si="3"/>
        <v>11.47680970957954</v>
      </c>
      <c r="N103" s="73" t="s">
        <v>555</v>
      </c>
    </row>
    <row r="104" spans="1:14" ht="12.75">
      <c r="A104" s="71">
        <v>77</v>
      </c>
      <c r="B104" s="72" t="s">
        <v>556</v>
      </c>
      <c r="C104" s="54" t="s">
        <v>557</v>
      </c>
      <c r="D104" s="73" t="s">
        <v>382</v>
      </c>
      <c r="E104" s="74">
        <v>1.215</v>
      </c>
      <c r="F104" s="56" t="s">
        <v>558</v>
      </c>
      <c r="G104" s="56">
        <v>36.67</v>
      </c>
      <c r="H104" s="75">
        <v>108.8</v>
      </c>
      <c r="I104" s="75">
        <v>132.2</v>
      </c>
      <c r="J104" s="56" t="s">
        <v>559</v>
      </c>
      <c r="K104" s="56">
        <v>134.89</v>
      </c>
      <c r="L104" s="76"/>
      <c r="M104" s="75">
        <f t="shared" si="3"/>
        <v>3.678483774202345</v>
      </c>
      <c r="N104" s="73" t="s">
        <v>313</v>
      </c>
    </row>
    <row r="105" spans="1:14" ht="12.75">
      <c r="A105" s="71">
        <v>78</v>
      </c>
      <c r="B105" s="72" t="s">
        <v>556</v>
      </c>
      <c r="C105" s="54" t="s">
        <v>560</v>
      </c>
      <c r="D105" s="73" t="s">
        <v>382</v>
      </c>
      <c r="E105" s="74">
        <v>0.828</v>
      </c>
      <c r="F105" s="56" t="s">
        <v>558</v>
      </c>
      <c r="G105" s="56">
        <v>24.99</v>
      </c>
      <c r="H105" s="75">
        <v>108.8</v>
      </c>
      <c r="I105" s="75">
        <v>90.09</v>
      </c>
      <c r="J105" s="56" t="s">
        <v>559</v>
      </c>
      <c r="K105" s="56">
        <v>91.92</v>
      </c>
      <c r="L105" s="76"/>
      <c r="M105" s="75">
        <f t="shared" si="3"/>
        <v>3.6782713085234096</v>
      </c>
      <c r="N105" s="73"/>
    </row>
    <row r="106" spans="1:14" ht="12.75">
      <c r="A106" s="71">
        <v>79</v>
      </c>
      <c r="B106" s="72" t="s">
        <v>556</v>
      </c>
      <c r="C106" s="54" t="s">
        <v>560</v>
      </c>
      <c r="D106" s="73" t="s">
        <v>382</v>
      </c>
      <c r="E106" s="74">
        <v>0.387</v>
      </c>
      <c r="F106" s="56" t="s">
        <v>558</v>
      </c>
      <c r="G106" s="56">
        <v>11.68</v>
      </c>
      <c r="H106" s="75">
        <v>108.8</v>
      </c>
      <c r="I106" s="75">
        <v>42.11</v>
      </c>
      <c r="J106" s="56" t="s">
        <v>559</v>
      </c>
      <c r="K106" s="56">
        <v>42.97</v>
      </c>
      <c r="L106" s="76"/>
      <c r="M106" s="75">
        <f t="shared" si="3"/>
        <v>3.6789383561643834</v>
      </c>
      <c r="N106" s="73" t="s">
        <v>561</v>
      </c>
    </row>
    <row r="107" spans="1:14" ht="12.75">
      <c r="A107" s="71">
        <v>80</v>
      </c>
      <c r="B107" s="72" t="s">
        <v>562</v>
      </c>
      <c r="C107" s="54" t="s">
        <v>563</v>
      </c>
      <c r="D107" s="73" t="s">
        <v>547</v>
      </c>
      <c r="E107" s="74">
        <v>0.0082</v>
      </c>
      <c r="F107" s="56" t="s">
        <v>564</v>
      </c>
      <c r="G107" s="56">
        <v>3.77</v>
      </c>
      <c r="H107" s="75">
        <v>680</v>
      </c>
      <c r="I107" s="75">
        <v>5.58</v>
      </c>
      <c r="J107" s="56" t="s">
        <v>565</v>
      </c>
      <c r="K107" s="56">
        <v>5.69</v>
      </c>
      <c r="L107" s="76"/>
      <c r="M107" s="75">
        <f t="shared" si="3"/>
        <v>1.5092838196286473</v>
      </c>
      <c r="N107" s="73" t="s">
        <v>566</v>
      </c>
    </row>
    <row r="108" spans="1:14" ht="60">
      <c r="A108" s="71">
        <v>81</v>
      </c>
      <c r="B108" s="72" t="s">
        <v>567</v>
      </c>
      <c r="C108" s="54" t="s">
        <v>568</v>
      </c>
      <c r="D108" s="73" t="s">
        <v>531</v>
      </c>
      <c r="E108" s="74">
        <v>6.4</v>
      </c>
      <c r="F108" s="56" t="s">
        <v>569</v>
      </c>
      <c r="G108" s="56">
        <v>1.86</v>
      </c>
      <c r="H108" s="75">
        <v>1.64</v>
      </c>
      <c r="I108" s="75">
        <v>10.5</v>
      </c>
      <c r="J108" s="56" t="s">
        <v>570</v>
      </c>
      <c r="K108" s="56">
        <v>10.88</v>
      </c>
      <c r="L108" s="76"/>
      <c r="M108" s="75">
        <f t="shared" si="3"/>
        <v>5.849462365591398</v>
      </c>
      <c r="N108" s="73" t="s">
        <v>571</v>
      </c>
    </row>
    <row r="109" spans="1:14" ht="12.75">
      <c r="A109" s="71">
        <v>82</v>
      </c>
      <c r="B109" s="72" t="s">
        <v>572</v>
      </c>
      <c r="C109" s="54" t="s">
        <v>573</v>
      </c>
      <c r="D109" s="73" t="s">
        <v>382</v>
      </c>
      <c r="E109" s="74">
        <v>0.2102</v>
      </c>
      <c r="F109" s="56" t="s">
        <v>574</v>
      </c>
      <c r="G109" s="56">
        <v>4.21</v>
      </c>
      <c r="H109" s="75">
        <v>26.65</v>
      </c>
      <c r="I109" s="75">
        <v>5.6</v>
      </c>
      <c r="J109" s="56" t="s">
        <v>575</v>
      </c>
      <c r="K109" s="56">
        <v>5.72</v>
      </c>
      <c r="L109" s="76"/>
      <c r="M109" s="75">
        <f t="shared" si="3"/>
        <v>1.358669833729216</v>
      </c>
      <c r="N109" s="73" t="s">
        <v>313</v>
      </c>
    </row>
    <row r="110" spans="1:14" ht="36">
      <c r="A110" s="71">
        <v>83</v>
      </c>
      <c r="B110" s="72" t="s">
        <v>572</v>
      </c>
      <c r="C110" s="54" t="s">
        <v>576</v>
      </c>
      <c r="D110" s="73" t="s">
        <v>382</v>
      </c>
      <c r="E110" s="74">
        <v>0.0102</v>
      </c>
      <c r="F110" s="56" t="s">
        <v>574</v>
      </c>
      <c r="G110" s="56">
        <v>0.2</v>
      </c>
      <c r="H110" s="75">
        <v>26.65</v>
      </c>
      <c r="I110" s="75">
        <v>0.27</v>
      </c>
      <c r="J110" s="56" t="s">
        <v>575</v>
      </c>
      <c r="K110" s="56">
        <v>0.28</v>
      </c>
      <c r="L110" s="76"/>
      <c r="M110" s="75">
        <f t="shared" si="3"/>
        <v>1.4000000000000001</v>
      </c>
      <c r="N110" s="73" t="s">
        <v>577</v>
      </c>
    </row>
    <row r="111" spans="1:14" ht="12.75">
      <c r="A111" s="71">
        <v>84</v>
      </c>
      <c r="B111" s="72" t="s">
        <v>572</v>
      </c>
      <c r="C111" s="54" t="s">
        <v>576</v>
      </c>
      <c r="D111" s="73" t="s">
        <v>382</v>
      </c>
      <c r="E111" s="74">
        <v>0.2</v>
      </c>
      <c r="F111" s="56" t="s">
        <v>574</v>
      </c>
      <c r="G111" s="56">
        <v>4.01</v>
      </c>
      <c r="H111" s="75">
        <v>26.65</v>
      </c>
      <c r="I111" s="75">
        <v>5.33</v>
      </c>
      <c r="J111" s="56" t="s">
        <v>575</v>
      </c>
      <c r="K111" s="56">
        <v>5.44</v>
      </c>
      <c r="L111" s="76"/>
      <c r="M111" s="75">
        <f t="shared" si="3"/>
        <v>1.3566084788029926</v>
      </c>
      <c r="N111" s="73"/>
    </row>
    <row r="112" spans="1:14" ht="12.75">
      <c r="A112" s="71">
        <v>85</v>
      </c>
      <c r="B112" s="72" t="s">
        <v>578</v>
      </c>
      <c r="C112" s="54" t="s">
        <v>579</v>
      </c>
      <c r="D112" s="73" t="s">
        <v>376</v>
      </c>
      <c r="E112" s="74">
        <v>0.02</v>
      </c>
      <c r="F112" s="56" t="s">
        <v>580</v>
      </c>
      <c r="G112" s="56">
        <v>0.33</v>
      </c>
      <c r="H112" s="75">
        <v>196.02</v>
      </c>
      <c r="I112" s="75">
        <v>3.92</v>
      </c>
      <c r="J112" s="56" t="s">
        <v>581</v>
      </c>
      <c r="K112" s="56">
        <v>4</v>
      </c>
      <c r="L112" s="76"/>
      <c r="M112" s="75">
        <f t="shared" si="3"/>
        <v>12.121212121212121</v>
      </c>
      <c r="N112" s="73" t="s">
        <v>582</v>
      </c>
    </row>
    <row r="113" spans="1:14" ht="12.75">
      <c r="A113" s="71">
        <v>86</v>
      </c>
      <c r="B113" s="72" t="s">
        <v>583</v>
      </c>
      <c r="C113" s="54" t="s">
        <v>584</v>
      </c>
      <c r="D113" s="73" t="s">
        <v>531</v>
      </c>
      <c r="E113" s="74">
        <v>3.35</v>
      </c>
      <c r="F113" s="56" t="s">
        <v>585</v>
      </c>
      <c r="G113" s="56">
        <v>4.59</v>
      </c>
      <c r="H113" s="75">
        <v>2.88</v>
      </c>
      <c r="I113" s="75">
        <v>9.65</v>
      </c>
      <c r="J113" s="56" t="s">
        <v>537</v>
      </c>
      <c r="K113" s="56">
        <v>9.85</v>
      </c>
      <c r="L113" s="76"/>
      <c r="M113" s="75">
        <f t="shared" si="3"/>
        <v>2.1459694989106755</v>
      </c>
      <c r="N113" s="73" t="s">
        <v>586</v>
      </c>
    </row>
    <row r="114" spans="1:14" ht="12.75">
      <c r="A114" s="71">
        <v>87</v>
      </c>
      <c r="B114" s="72" t="s">
        <v>587</v>
      </c>
      <c r="C114" s="54" t="s">
        <v>588</v>
      </c>
      <c r="D114" s="73" t="s">
        <v>531</v>
      </c>
      <c r="E114" s="74">
        <v>1</v>
      </c>
      <c r="F114" s="56" t="s">
        <v>589</v>
      </c>
      <c r="G114" s="56">
        <v>1.87</v>
      </c>
      <c r="H114" s="75">
        <v>7.34</v>
      </c>
      <c r="I114" s="75">
        <v>7.34</v>
      </c>
      <c r="J114" s="56" t="s">
        <v>590</v>
      </c>
      <c r="K114" s="56">
        <v>7.49</v>
      </c>
      <c r="L114" s="76"/>
      <c r="M114" s="75">
        <f t="shared" si="3"/>
        <v>4.005347593582887</v>
      </c>
      <c r="N114" s="73" t="s">
        <v>591</v>
      </c>
    </row>
    <row r="115" spans="1:14" ht="12.75">
      <c r="A115" s="71">
        <v>88</v>
      </c>
      <c r="B115" s="72" t="s">
        <v>592</v>
      </c>
      <c r="C115" s="54" t="s">
        <v>593</v>
      </c>
      <c r="D115" s="73" t="s">
        <v>547</v>
      </c>
      <c r="E115" s="74">
        <v>0.0024</v>
      </c>
      <c r="F115" s="56" t="s">
        <v>594</v>
      </c>
      <c r="G115" s="56">
        <v>0.41</v>
      </c>
      <c r="H115" s="75">
        <v>920</v>
      </c>
      <c r="I115" s="75">
        <v>2.21</v>
      </c>
      <c r="J115" s="56" t="s">
        <v>595</v>
      </c>
      <c r="K115" s="56">
        <v>2.25</v>
      </c>
      <c r="L115" s="76"/>
      <c r="M115" s="75">
        <f t="shared" si="3"/>
        <v>5.487804878048781</v>
      </c>
      <c r="N115" s="73" t="s">
        <v>596</v>
      </c>
    </row>
    <row r="116" spans="1:14" ht="36">
      <c r="A116" s="71">
        <v>89</v>
      </c>
      <c r="B116" s="72" t="s">
        <v>597</v>
      </c>
      <c r="C116" s="54" t="s">
        <v>598</v>
      </c>
      <c r="D116" s="73" t="s">
        <v>306</v>
      </c>
      <c r="E116" s="74">
        <v>10.1677</v>
      </c>
      <c r="F116" s="56" t="s">
        <v>599</v>
      </c>
      <c r="G116" s="56">
        <v>10.17</v>
      </c>
      <c r="H116" s="75"/>
      <c r="I116" s="75"/>
      <c r="J116" s="56" t="s">
        <v>600</v>
      </c>
      <c r="K116" s="56">
        <v>54.16</v>
      </c>
      <c r="L116" s="76"/>
      <c r="M116" s="75">
        <f aca="true" t="shared" si="4" ref="M116:M133">IF(ISNUMBER(K116/G116),IF(NOT(K116/G116=0),K116/G116," ")," ")</f>
        <v>5.325467059980334</v>
      </c>
      <c r="N116" s="73"/>
    </row>
    <row r="117" spans="1:14" ht="48">
      <c r="A117" s="71">
        <v>90</v>
      </c>
      <c r="B117" s="72" t="s">
        <v>601</v>
      </c>
      <c r="C117" s="54" t="s">
        <v>602</v>
      </c>
      <c r="D117" s="73" t="s">
        <v>603</v>
      </c>
      <c r="E117" s="74">
        <v>1</v>
      </c>
      <c r="F117" s="56" t="s">
        <v>604</v>
      </c>
      <c r="G117" s="56">
        <v>15.6</v>
      </c>
      <c r="H117" s="75">
        <v>50.81</v>
      </c>
      <c r="I117" s="75">
        <v>50.81</v>
      </c>
      <c r="J117" s="56" t="s">
        <v>605</v>
      </c>
      <c r="K117" s="56">
        <v>52.03</v>
      </c>
      <c r="L117" s="76"/>
      <c r="M117" s="75">
        <f t="shared" si="4"/>
        <v>3.3352564102564104</v>
      </c>
      <c r="N117" s="73" t="s">
        <v>606</v>
      </c>
    </row>
    <row r="118" spans="1:14" ht="72">
      <c r="A118" s="71">
        <v>91</v>
      </c>
      <c r="B118" s="72" t="s">
        <v>607</v>
      </c>
      <c r="C118" s="54" t="s">
        <v>608</v>
      </c>
      <c r="D118" s="73" t="s">
        <v>603</v>
      </c>
      <c r="E118" s="74">
        <v>2</v>
      </c>
      <c r="F118" s="56" t="s">
        <v>609</v>
      </c>
      <c r="G118" s="56">
        <v>26.06</v>
      </c>
      <c r="H118" s="75">
        <v>59.07</v>
      </c>
      <c r="I118" s="75">
        <v>118.14</v>
      </c>
      <c r="J118" s="56" t="s">
        <v>610</v>
      </c>
      <c r="K118" s="56">
        <v>120.6</v>
      </c>
      <c r="L118" s="76"/>
      <c r="M118" s="75">
        <f t="shared" si="4"/>
        <v>4.627782041442824</v>
      </c>
      <c r="N118" s="73" t="s">
        <v>611</v>
      </c>
    </row>
    <row r="119" spans="1:14" ht="24">
      <c r="A119" s="71">
        <v>92</v>
      </c>
      <c r="B119" s="72" t="s">
        <v>612</v>
      </c>
      <c r="C119" s="54" t="s">
        <v>613</v>
      </c>
      <c r="D119" s="73" t="s">
        <v>354</v>
      </c>
      <c r="E119" s="74">
        <v>0.0002</v>
      </c>
      <c r="F119" s="56" t="s">
        <v>614</v>
      </c>
      <c r="G119" s="56">
        <v>19.97</v>
      </c>
      <c r="H119" s="75">
        <v>298101.69</v>
      </c>
      <c r="I119" s="75">
        <v>59.62</v>
      </c>
      <c r="J119" s="56" t="s">
        <v>615</v>
      </c>
      <c r="K119" s="56">
        <v>60.83</v>
      </c>
      <c r="L119" s="76"/>
      <c r="M119" s="75">
        <f t="shared" si="4"/>
        <v>3.0460691036554834</v>
      </c>
      <c r="N119" s="73" t="s">
        <v>616</v>
      </c>
    </row>
    <row r="120" spans="1:14" ht="36">
      <c r="A120" s="71">
        <v>93</v>
      </c>
      <c r="B120" s="72" t="s">
        <v>617</v>
      </c>
      <c r="C120" s="54" t="s">
        <v>618</v>
      </c>
      <c r="D120" s="73" t="s">
        <v>531</v>
      </c>
      <c r="E120" s="74">
        <v>1</v>
      </c>
      <c r="F120" s="56" t="s">
        <v>619</v>
      </c>
      <c r="G120" s="56">
        <v>241.7</v>
      </c>
      <c r="H120" s="75">
        <v>450.43</v>
      </c>
      <c r="I120" s="75">
        <v>450.43</v>
      </c>
      <c r="J120" s="56" t="s">
        <v>620</v>
      </c>
      <c r="K120" s="56">
        <v>459.63</v>
      </c>
      <c r="L120" s="76"/>
      <c r="M120" s="75">
        <f t="shared" si="4"/>
        <v>1.9016549441456352</v>
      </c>
      <c r="N120" s="73" t="s">
        <v>621</v>
      </c>
    </row>
    <row r="121" spans="1:14" ht="24">
      <c r="A121" s="71">
        <v>94</v>
      </c>
      <c r="B121" s="72" t="s">
        <v>622</v>
      </c>
      <c r="C121" s="54" t="s">
        <v>623</v>
      </c>
      <c r="D121" s="73" t="s">
        <v>603</v>
      </c>
      <c r="E121" s="74">
        <v>20</v>
      </c>
      <c r="F121" s="56" t="s">
        <v>624</v>
      </c>
      <c r="G121" s="56">
        <v>143</v>
      </c>
      <c r="H121" s="75"/>
      <c r="I121" s="75"/>
      <c r="J121" s="56" t="s">
        <v>625</v>
      </c>
      <c r="K121" s="56">
        <v>762.2</v>
      </c>
      <c r="L121" s="76"/>
      <c r="M121" s="75">
        <f t="shared" si="4"/>
        <v>5.33006993006993</v>
      </c>
      <c r="N121" s="73"/>
    </row>
    <row r="122" spans="1:14" ht="24">
      <c r="A122" s="71">
        <v>95</v>
      </c>
      <c r="B122" s="72" t="s">
        <v>626</v>
      </c>
      <c r="C122" s="54" t="s">
        <v>627</v>
      </c>
      <c r="D122" s="73" t="s">
        <v>603</v>
      </c>
      <c r="E122" s="74">
        <v>46</v>
      </c>
      <c r="F122" s="56" t="s">
        <v>628</v>
      </c>
      <c r="G122" s="56">
        <v>994.52</v>
      </c>
      <c r="H122" s="75"/>
      <c r="I122" s="75"/>
      <c r="J122" s="56" t="s">
        <v>629</v>
      </c>
      <c r="K122" s="56">
        <v>5300.58</v>
      </c>
      <c r="L122" s="76"/>
      <c r="M122" s="75">
        <f t="shared" si="4"/>
        <v>5.329787234042553</v>
      </c>
      <c r="N122" s="73"/>
    </row>
    <row r="123" spans="1:14" ht="24">
      <c r="A123" s="71">
        <v>96</v>
      </c>
      <c r="B123" s="72" t="s">
        <v>630</v>
      </c>
      <c r="C123" s="54" t="s">
        <v>631</v>
      </c>
      <c r="D123" s="73" t="s">
        <v>603</v>
      </c>
      <c r="E123" s="74">
        <v>20</v>
      </c>
      <c r="F123" s="56" t="s">
        <v>632</v>
      </c>
      <c r="G123" s="56">
        <v>70</v>
      </c>
      <c r="H123" s="75"/>
      <c r="I123" s="75"/>
      <c r="J123" s="56" t="s">
        <v>633</v>
      </c>
      <c r="K123" s="56">
        <v>373.2</v>
      </c>
      <c r="L123" s="76"/>
      <c r="M123" s="75">
        <f t="shared" si="4"/>
        <v>5.331428571428571</v>
      </c>
      <c r="N123" s="73"/>
    </row>
    <row r="124" spans="1:14" ht="12.75">
      <c r="A124" s="71">
        <v>97</v>
      </c>
      <c r="B124" s="72" t="s">
        <v>634</v>
      </c>
      <c r="C124" s="54" t="s">
        <v>635</v>
      </c>
      <c r="D124" s="73" t="s">
        <v>636</v>
      </c>
      <c r="E124" s="74">
        <v>1</v>
      </c>
      <c r="F124" s="56" t="s">
        <v>637</v>
      </c>
      <c r="G124" s="56">
        <v>4.81</v>
      </c>
      <c r="H124" s="75"/>
      <c r="I124" s="75"/>
      <c r="J124" s="56" t="s">
        <v>638</v>
      </c>
      <c r="K124" s="56">
        <v>25.64</v>
      </c>
      <c r="L124" s="76"/>
      <c r="M124" s="75">
        <f t="shared" si="4"/>
        <v>5.3305613305613315</v>
      </c>
      <c r="N124" s="73"/>
    </row>
    <row r="125" spans="1:14" ht="24">
      <c r="A125" s="71">
        <v>98</v>
      </c>
      <c r="B125" s="72" t="s">
        <v>639</v>
      </c>
      <c r="C125" s="54" t="s">
        <v>640</v>
      </c>
      <c r="D125" s="73" t="s">
        <v>636</v>
      </c>
      <c r="E125" s="74">
        <v>2</v>
      </c>
      <c r="F125" s="56" t="s">
        <v>641</v>
      </c>
      <c r="G125" s="56">
        <v>1.82</v>
      </c>
      <c r="H125" s="75"/>
      <c r="I125" s="75"/>
      <c r="J125" s="56" t="s">
        <v>642</v>
      </c>
      <c r="K125" s="56">
        <v>9.7</v>
      </c>
      <c r="L125" s="76"/>
      <c r="M125" s="75">
        <f t="shared" si="4"/>
        <v>5.329670329670329</v>
      </c>
      <c r="N125" s="73"/>
    </row>
    <row r="126" spans="1:14" ht="24">
      <c r="A126" s="71">
        <v>99</v>
      </c>
      <c r="B126" s="72" t="s">
        <v>643</v>
      </c>
      <c r="C126" s="54" t="s">
        <v>644</v>
      </c>
      <c r="D126" s="73" t="s">
        <v>603</v>
      </c>
      <c r="E126" s="74">
        <v>40</v>
      </c>
      <c r="F126" s="56" t="s">
        <v>645</v>
      </c>
      <c r="G126" s="56">
        <v>127.2</v>
      </c>
      <c r="H126" s="75"/>
      <c r="I126" s="75"/>
      <c r="J126" s="56" t="s">
        <v>646</v>
      </c>
      <c r="K126" s="56">
        <v>678</v>
      </c>
      <c r="L126" s="76"/>
      <c r="M126" s="75">
        <f t="shared" si="4"/>
        <v>5.330188679245283</v>
      </c>
      <c r="N126" s="73"/>
    </row>
    <row r="127" spans="1:14" ht="24">
      <c r="A127" s="71">
        <v>100</v>
      </c>
      <c r="B127" s="72" t="s">
        <v>647</v>
      </c>
      <c r="C127" s="54" t="s">
        <v>648</v>
      </c>
      <c r="D127" s="73" t="s">
        <v>636</v>
      </c>
      <c r="E127" s="74">
        <v>3</v>
      </c>
      <c r="F127" s="56" t="s">
        <v>649</v>
      </c>
      <c r="G127" s="56">
        <v>97.92</v>
      </c>
      <c r="H127" s="75"/>
      <c r="I127" s="75"/>
      <c r="J127" s="56" t="s">
        <v>650</v>
      </c>
      <c r="K127" s="56">
        <v>521.91</v>
      </c>
      <c r="L127" s="76"/>
      <c r="M127" s="75">
        <f t="shared" si="4"/>
        <v>5.329963235294117</v>
      </c>
      <c r="N127" s="73"/>
    </row>
    <row r="128" spans="1:14" ht="24">
      <c r="A128" s="71">
        <v>101</v>
      </c>
      <c r="B128" s="72" t="s">
        <v>651</v>
      </c>
      <c r="C128" s="54" t="s">
        <v>652</v>
      </c>
      <c r="D128" s="73" t="s">
        <v>603</v>
      </c>
      <c r="E128" s="74">
        <v>5</v>
      </c>
      <c r="F128" s="56" t="s">
        <v>653</v>
      </c>
      <c r="G128" s="56">
        <v>37.05</v>
      </c>
      <c r="H128" s="75"/>
      <c r="I128" s="75"/>
      <c r="J128" s="56" t="s">
        <v>654</v>
      </c>
      <c r="K128" s="56">
        <v>197.5</v>
      </c>
      <c r="L128" s="76"/>
      <c r="M128" s="75">
        <f t="shared" si="4"/>
        <v>5.3306342780027</v>
      </c>
      <c r="N128" s="73"/>
    </row>
    <row r="129" spans="1:14" ht="24">
      <c r="A129" s="71">
        <v>102</v>
      </c>
      <c r="B129" s="72" t="s">
        <v>655</v>
      </c>
      <c r="C129" s="54" t="s">
        <v>656</v>
      </c>
      <c r="D129" s="73" t="s">
        <v>603</v>
      </c>
      <c r="E129" s="74">
        <v>2</v>
      </c>
      <c r="F129" s="56" t="s">
        <v>657</v>
      </c>
      <c r="G129" s="56">
        <v>9.92</v>
      </c>
      <c r="H129" s="75"/>
      <c r="I129" s="75"/>
      <c r="J129" s="56" t="s">
        <v>658</v>
      </c>
      <c r="K129" s="56">
        <v>52.88</v>
      </c>
      <c r="L129" s="76"/>
      <c r="M129" s="75">
        <f t="shared" si="4"/>
        <v>5.330645161290323</v>
      </c>
      <c r="N129" s="73"/>
    </row>
    <row r="130" spans="1:14" ht="24">
      <c r="A130" s="71">
        <v>103</v>
      </c>
      <c r="B130" s="72" t="s">
        <v>659</v>
      </c>
      <c r="C130" s="54" t="s">
        <v>660</v>
      </c>
      <c r="D130" s="73" t="s">
        <v>636</v>
      </c>
      <c r="E130" s="74">
        <v>1</v>
      </c>
      <c r="F130" s="56" t="s">
        <v>661</v>
      </c>
      <c r="G130" s="56">
        <v>22.94</v>
      </c>
      <c r="H130" s="75"/>
      <c r="I130" s="75"/>
      <c r="J130" s="56" t="s">
        <v>662</v>
      </c>
      <c r="K130" s="56">
        <v>122.27</v>
      </c>
      <c r="L130" s="76"/>
      <c r="M130" s="75">
        <f t="shared" si="4"/>
        <v>5.329991281604184</v>
      </c>
      <c r="N130" s="73"/>
    </row>
    <row r="131" spans="1:14" ht="24">
      <c r="A131" s="71">
        <v>104</v>
      </c>
      <c r="B131" s="72" t="s">
        <v>663</v>
      </c>
      <c r="C131" s="54" t="s">
        <v>664</v>
      </c>
      <c r="D131" s="73" t="s">
        <v>603</v>
      </c>
      <c r="E131" s="74">
        <v>20</v>
      </c>
      <c r="F131" s="56" t="s">
        <v>665</v>
      </c>
      <c r="G131" s="56">
        <v>107.2</v>
      </c>
      <c r="H131" s="75"/>
      <c r="I131" s="75"/>
      <c r="J131" s="56" t="s">
        <v>666</v>
      </c>
      <c r="K131" s="56">
        <v>571.4</v>
      </c>
      <c r="L131" s="76"/>
      <c r="M131" s="75">
        <f t="shared" si="4"/>
        <v>5.330223880597014</v>
      </c>
      <c r="N131" s="73"/>
    </row>
    <row r="132" spans="1:14" ht="12.75">
      <c r="A132" s="71">
        <v>105</v>
      </c>
      <c r="B132" s="72" t="s">
        <v>667</v>
      </c>
      <c r="C132" s="54" t="s">
        <v>668</v>
      </c>
      <c r="D132" s="73" t="s">
        <v>636</v>
      </c>
      <c r="E132" s="74">
        <v>1</v>
      </c>
      <c r="F132" s="56" t="s">
        <v>669</v>
      </c>
      <c r="G132" s="56">
        <v>132.26</v>
      </c>
      <c r="H132" s="75"/>
      <c r="I132" s="75"/>
      <c r="J132" s="56" t="s">
        <v>670</v>
      </c>
      <c r="K132" s="56">
        <v>704.95</v>
      </c>
      <c r="L132" s="76"/>
      <c r="M132" s="75">
        <f t="shared" si="4"/>
        <v>5.330031755632845</v>
      </c>
      <c r="N132" s="73"/>
    </row>
    <row r="133" spans="1:14" ht="12.75">
      <c r="A133" s="77"/>
      <c r="B133" s="78" t="s">
        <v>49</v>
      </c>
      <c r="C133" s="79" t="s">
        <v>671</v>
      </c>
      <c r="D133" s="80" t="s">
        <v>306</v>
      </c>
      <c r="E133" s="81"/>
      <c r="F133" s="82" t="s">
        <v>307</v>
      </c>
      <c r="G133" s="82">
        <v>3107</v>
      </c>
      <c r="H133" s="83"/>
      <c r="I133" s="83"/>
      <c r="J133" s="82" t="s">
        <v>307</v>
      </c>
      <c r="K133" s="82">
        <v>13641</v>
      </c>
      <c r="L133" s="84"/>
      <c r="M133" s="83">
        <f t="shared" si="4"/>
        <v>4.390408754425491</v>
      </c>
      <c r="N133" s="80"/>
    </row>
    <row r="134" spans="1:14" ht="17.25" customHeight="1">
      <c r="A134" s="133" t="s">
        <v>672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</row>
    <row r="135" spans="1:14" ht="24">
      <c r="A135" s="71">
        <v>107</v>
      </c>
      <c r="B135" s="72" t="s">
        <v>673</v>
      </c>
      <c r="C135" s="54" t="s">
        <v>674</v>
      </c>
      <c r="D135" s="73" t="s">
        <v>531</v>
      </c>
      <c r="E135" s="74">
        <v>1</v>
      </c>
      <c r="F135" s="56" t="s">
        <v>675</v>
      </c>
      <c r="G135" s="56">
        <v>674.26</v>
      </c>
      <c r="H135" s="75">
        <v>490.02</v>
      </c>
      <c r="I135" s="75">
        <v>490.02</v>
      </c>
      <c r="J135" s="56" t="s">
        <v>676</v>
      </c>
      <c r="K135" s="56">
        <v>499.87</v>
      </c>
      <c r="L135" s="76"/>
      <c r="M135" s="75">
        <f aca="true" t="shared" si="5" ref="M135:M142">IF(ISNUMBER(K135/G135),IF(NOT(K135/G135=0),K135/G135," ")," ")</f>
        <v>0.7413608993563314</v>
      </c>
      <c r="N135" s="73" t="s">
        <v>677</v>
      </c>
    </row>
    <row r="136" spans="1:14" ht="24">
      <c r="A136" s="71">
        <v>108</v>
      </c>
      <c r="B136" s="72" t="s">
        <v>678</v>
      </c>
      <c r="C136" s="54" t="s">
        <v>679</v>
      </c>
      <c r="D136" s="73" t="s">
        <v>636</v>
      </c>
      <c r="E136" s="74">
        <v>1</v>
      </c>
      <c r="F136" s="56" t="s">
        <v>680</v>
      </c>
      <c r="G136" s="56">
        <v>922.58</v>
      </c>
      <c r="H136" s="75"/>
      <c r="I136" s="75"/>
      <c r="J136" s="56" t="s">
        <v>681</v>
      </c>
      <c r="K136" s="56">
        <v>3634.97</v>
      </c>
      <c r="L136" s="76"/>
      <c r="M136" s="75">
        <f t="shared" si="5"/>
        <v>3.9400052028008408</v>
      </c>
      <c r="N136" s="73"/>
    </row>
    <row r="137" spans="1:14" ht="24">
      <c r="A137" s="71">
        <v>109</v>
      </c>
      <c r="B137" s="72" t="s">
        <v>682</v>
      </c>
      <c r="C137" s="54" t="s">
        <v>683</v>
      </c>
      <c r="D137" s="73" t="s">
        <v>636</v>
      </c>
      <c r="E137" s="74">
        <v>1</v>
      </c>
      <c r="F137" s="56" t="s">
        <v>684</v>
      </c>
      <c r="G137" s="56">
        <v>118.08</v>
      </c>
      <c r="H137" s="75"/>
      <c r="I137" s="75"/>
      <c r="J137" s="56" t="s">
        <v>685</v>
      </c>
      <c r="K137" s="56">
        <v>465.24</v>
      </c>
      <c r="L137" s="76"/>
      <c r="M137" s="75">
        <f t="shared" si="5"/>
        <v>3.9400406504065044</v>
      </c>
      <c r="N137" s="73"/>
    </row>
    <row r="138" spans="1:14" ht="24">
      <c r="A138" s="71">
        <v>110</v>
      </c>
      <c r="B138" s="72" t="s">
        <v>686</v>
      </c>
      <c r="C138" s="54" t="s">
        <v>687</v>
      </c>
      <c r="D138" s="73" t="s">
        <v>636</v>
      </c>
      <c r="E138" s="74">
        <v>2</v>
      </c>
      <c r="F138" s="56" t="s">
        <v>688</v>
      </c>
      <c r="G138" s="56">
        <v>184.12</v>
      </c>
      <c r="H138" s="75"/>
      <c r="I138" s="75"/>
      <c r="J138" s="56" t="s">
        <v>689</v>
      </c>
      <c r="K138" s="56">
        <v>725.44</v>
      </c>
      <c r="L138" s="76"/>
      <c r="M138" s="75">
        <f t="shared" si="5"/>
        <v>3.9400391049315666</v>
      </c>
      <c r="N138" s="73"/>
    </row>
    <row r="139" spans="1:14" ht="24">
      <c r="A139" s="71">
        <v>111</v>
      </c>
      <c r="B139" s="72" t="s">
        <v>690</v>
      </c>
      <c r="C139" s="54" t="s">
        <v>691</v>
      </c>
      <c r="D139" s="73" t="s">
        <v>636</v>
      </c>
      <c r="E139" s="74">
        <v>1</v>
      </c>
      <c r="F139" s="56" t="s">
        <v>692</v>
      </c>
      <c r="G139" s="56">
        <v>3714.62</v>
      </c>
      <c r="H139" s="75"/>
      <c r="I139" s="75"/>
      <c r="J139" s="56" t="s">
        <v>693</v>
      </c>
      <c r="K139" s="56">
        <v>14635.6</v>
      </c>
      <c r="L139" s="76"/>
      <c r="M139" s="75">
        <f t="shared" si="5"/>
        <v>3.9399992462216864</v>
      </c>
      <c r="N139" s="73"/>
    </row>
    <row r="140" spans="1:14" ht="24">
      <c r="A140" s="71">
        <v>112</v>
      </c>
      <c r="B140" s="72" t="s">
        <v>694</v>
      </c>
      <c r="C140" s="54" t="s">
        <v>695</v>
      </c>
      <c r="D140" s="73" t="s">
        <v>636</v>
      </c>
      <c r="E140" s="74">
        <v>1</v>
      </c>
      <c r="F140" s="56" t="s">
        <v>696</v>
      </c>
      <c r="G140" s="56">
        <v>90.34</v>
      </c>
      <c r="H140" s="75"/>
      <c r="I140" s="75"/>
      <c r="J140" s="56" t="s">
        <v>697</v>
      </c>
      <c r="K140" s="56">
        <v>355.94</v>
      </c>
      <c r="L140" s="76"/>
      <c r="M140" s="75">
        <f t="shared" si="5"/>
        <v>3.9400044277175112</v>
      </c>
      <c r="N140" s="73"/>
    </row>
    <row r="141" spans="1:14" ht="24">
      <c r="A141" s="71">
        <v>113</v>
      </c>
      <c r="B141" s="72" t="s">
        <v>698</v>
      </c>
      <c r="C141" s="54" t="s">
        <v>699</v>
      </c>
      <c r="D141" s="73" t="s">
        <v>636</v>
      </c>
      <c r="E141" s="74">
        <v>3</v>
      </c>
      <c r="F141" s="56" t="s">
        <v>700</v>
      </c>
      <c r="G141" s="56">
        <v>90.06</v>
      </c>
      <c r="H141" s="75"/>
      <c r="I141" s="75"/>
      <c r="J141" s="56" t="s">
        <v>701</v>
      </c>
      <c r="K141" s="56">
        <v>330.51</v>
      </c>
      <c r="L141" s="76"/>
      <c r="M141" s="75">
        <f t="shared" si="5"/>
        <v>3.6698867421718853</v>
      </c>
      <c r="N141" s="73"/>
    </row>
    <row r="142" spans="1:14" ht="12.75">
      <c r="A142" s="85"/>
      <c r="B142" s="86" t="s">
        <v>49</v>
      </c>
      <c r="C142" s="87" t="s">
        <v>702</v>
      </c>
      <c r="D142" s="88" t="s">
        <v>306</v>
      </c>
      <c r="E142" s="89"/>
      <c r="F142" s="90" t="s">
        <v>307</v>
      </c>
      <c r="G142" s="90">
        <v>6142</v>
      </c>
      <c r="H142" s="91"/>
      <c r="I142" s="91"/>
      <c r="J142" s="90" t="s">
        <v>307</v>
      </c>
      <c r="K142" s="90">
        <v>21887</v>
      </c>
      <c r="L142" s="92"/>
      <c r="M142" s="91">
        <f t="shared" si="5"/>
        <v>3.563497232171931</v>
      </c>
      <c r="N142" s="88"/>
    </row>
    <row r="143" spans="1:14" ht="12.75">
      <c r="A143" s="130" t="s">
        <v>268</v>
      </c>
      <c r="B143" s="108"/>
      <c r="C143" s="108"/>
      <c r="D143" s="108"/>
      <c r="E143" s="108"/>
      <c r="F143" s="108"/>
      <c r="G143" s="93">
        <v>9781</v>
      </c>
      <c r="H143" s="94"/>
      <c r="I143" s="94"/>
      <c r="J143" s="94"/>
      <c r="K143" s="93">
        <v>41515</v>
      </c>
      <c r="L143" s="95"/>
      <c r="M143" s="93">
        <f aca="true" ca="1" t="shared" si="6" ref="M143:M158">IF(ISNUMBER(INDIRECT("K"&amp;ROW())/INDIRECT("G"&amp;ROW())),INDIRECT("K"&amp;ROW())/INDIRECT("G"&amp;ROW())," ")</f>
        <v>4.244453532358655</v>
      </c>
      <c r="N143" s="96" t="s">
        <v>703</v>
      </c>
    </row>
    <row r="144" spans="1:14" ht="12.75">
      <c r="A144" s="130" t="s">
        <v>273</v>
      </c>
      <c r="B144" s="108"/>
      <c r="C144" s="108"/>
      <c r="D144" s="108"/>
      <c r="E144" s="108"/>
      <c r="F144" s="108"/>
      <c r="G144" s="93">
        <v>10261</v>
      </c>
      <c r="H144" s="94"/>
      <c r="I144" s="94"/>
      <c r="J144" s="94"/>
      <c r="K144" s="93">
        <v>43838</v>
      </c>
      <c r="L144" s="95"/>
      <c r="M144" s="93">
        <f ca="1" t="shared" si="6"/>
        <v>4.272293148815905</v>
      </c>
      <c r="N144" s="96" t="s">
        <v>703</v>
      </c>
    </row>
    <row r="145" spans="1:14" ht="12.75">
      <c r="A145" s="130" t="s">
        <v>188</v>
      </c>
      <c r="B145" s="108"/>
      <c r="C145" s="108"/>
      <c r="D145" s="108"/>
      <c r="E145" s="108"/>
      <c r="F145" s="108"/>
      <c r="G145" s="93"/>
      <c r="H145" s="94"/>
      <c r="I145" s="94"/>
      <c r="J145" s="94"/>
      <c r="K145" s="93"/>
      <c r="L145" s="95"/>
      <c r="M145" s="93" t="str">
        <f ca="1" t="shared" si="6"/>
        <v> </v>
      </c>
      <c r="N145" s="96" t="s">
        <v>703</v>
      </c>
    </row>
    <row r="146" spans="1:14" ht="25.5" customHeight="1">
      <c r="A146" s="130" t="s">
        <v>274</v>
      </c>
      <c r="B146" s="108"/>
      <c r="C146" s="108"/>
      <c r="D146" s="108"/>
      <c r="E146" s="108"/>
      <c r="F146" s="108"/>
      <c r="G146" s="93">
        <v>348</v>
      </c>
      <c r="H146" s="94"/>
      <c r="I146" s="94"/>
      <c r="J146" s="94"/>
      <c r="K146" s="93">
        <v>1239</v>
      </c>
      <c r="L146" s="95"/>
      <c r="M146" s="93">
        <f ca="1" t="shared" si="6"/>
        <v>3.560344827586207</v>
      </c>
      <c r="N146" s="96" t="s">
        <v>703</v>
      </c>
    </row>
    <row r="147" spans="1:14" ht="78" customHeight="1">
      <c r="A147" s="130" t="s">
        <v>275</v>
      </c>
      <c r="B147" s="108"/>
      <c r="C147" s="108"/>
      <c r="D147" s="108"/>
      <c r="E147" s="108"/>
      <c r="F147" s="108"/>
      <c r="G147" s="93">
        <v>132</v>
      </c>
      <c r="H147" s="94"/>
      <c r="I147" s="94"/>
      <c r="J147" s="94"/>
      <c r="K147" s="93">
        <v>1084</v>
      </c>
      <c r="L147" s="95"/>
      <c r="M147" s="93">
        <f ca="1" t="shared" si="6"/>
        <v>8.212121212121213</v>
      </c>
      <c r="N147" s="96" t="s">
        <v>703</v>
      </c>
    </row>
    <row r="148" spans="1:14" ht="12.75">
      <c r="A148" s="130" t="s">
        <v>193</v>
      </c>
      <c r="B148" s="108"/>
      <c r="C148" s="108"/>
      <c r="D148" s="108"/>
      <c r="E148" s="108"/>
      <c r="F148" s="108"/>
      <c r="G148" s="93"/>
      <c r="H148" s="94"/>
      <c r="I148" s="94"/>
      <c r="J148" s="94"/>
      <c r="K148" s="93"/>
      <c r="L148" s="95"/>
      <c r="M148" s="93" t="str">
        <f ca="1" t="shared" si="6"/>
        <v> </v>
      </c>
      <c r="N148" s="96" t="s">
        <v>703</v>
      </c>
    </row>
    <row r="149" spans="1:14" ht="12.75">
      <c r="A149" s="130" t="s">
        <v>194</v>
      </c>
      <c r="B149" s="108"/>
      <c r="C149" s="108"/>
      <c r="D149" s="108"/>
      <c r="E149" s="108"/>
      <c r="F149" s="108"/>
      <c r="G149" s="93">
        <v>623</v>
      </c>
      <c r="H149" s="94"/>
      <c r="I149" s="94"/>
      <c r="J149" s="94"/>
      <c r="K149" s="93">
        <v>6868</v>
      </c>
      <c r="L149" s="95"/>
      <c r="M149" s="93">
        <f ca="1" t="shared" si="6"/>
        <v>11.024077046548957</v>
      </c>
      <c r="N149" s="96" t="s">
        <v>703</v>
      </c>
    </row>
    <row r="150" spans="1:14" ht="12.75">
      <c r="A150" s="130" t="s">
        <v>195</v>
      </c>
      <c r="B150" s="108"/>
      <c r="C150" s="108"/>
      <c r="D150" s="108"/>
      <c r="E150" s="108"/>
      <c r="F150" s="108"/>
      <c r="G150" s="93">
        <v>3107</v>
      </c>
      <c r="H150" s="94"/>
      <c r="I150" s="94"/>
      <c r="J150" s="94"/>
      <c r="K150" s="93">
        <v>13641</v>
      </c>
      <c r="L150" s="95"/>
      <c r="M150" s="93">
        <f ca="1" t="shared" si="6"/>
        <v>4.390408754425491</v>
      </c>
      <c r="N150" s="96" t="s">
        <v>703</v>
      </c>
    </row>
    <row r="151" spans="1:14" ht="12.75">
      <c r="A151" s="130" t="s">
        <v>196</v>
      </c>
      <c r="B151" s="108"/>
      <c r="C151" s="108"/>
      <c r="D151" s="108"/>
      <c r="E151" s="108"/>
      <c r="F151" s="108"/>
      <c r="G151" s="93">
        <v>427</v>
      </c>
      <c r="H151" s="94"/>
      <c r="I151" s="94"/>
      <c r="J151" s="94"/>
      <c r="K151" s="93">
        <v>1858</v>
      </c>
      <c r="L151" s="95"/>
      <c r="M151" s="93">
        <f ca="1" t="shared" si="6"/>
        <v>4.351288056206089</v>
      </c>
      <c r="N151" s="96" t="s">
        <v>703</v>
      </c>
    </row>
    <row r="152" spans="1:14" ht="12.75">
      <c r="A152" s="134" t="s">
        <v>197</v>
      </c>
      <c r="B152" s="115"/>
      <c r="C152" s="115"/>
      <c r="D152" s="115"/>
      <c r="E152" s="115"/>
      <c r="F152" s="115"/>
      <c r="G152" s="93">
        <v>592</v>
      </c>
      <c r="H152" s="94"/>
      <c r="I152" s="94"/>
      <c r="J152" s="94"/>
      <c r="K152" s="93">
        <v>5546</v>
      </c>
      <c r="L152" s="95"/>
      <c r="M152" s="93">
        <f ca="1" t="shared" si="6"/>
        <v>9.368243243243244</v>
      </c>
      <c r="N152" s="96" t="s">
        <v>703</v>
      </c>
    </row>
    <row r="153" spans="1:14" ht="12.75">
      <c r="A153" s="134" t="s">
        <v>198</v>
      </c>
      <c r="B153" s="115"/>
      <c r="C153" s="115"/>
      <c r="D153" s="115"/>
      <c r="E153" s="115"/>
      <c r="F153" s="115"/>
      <c r="G153" s="93">
        <v>405</v>
      </c>
      <c r="H153" s="94"/>
      <c r="I153" s="94"/>
      <c r="J153" s="94"/>
      <c r="K153" s="93">
        <v>3571</v>
      </c>
      <c r="L153" s="95"/>
      <c r="M153" s="93">
        <f ca="1" t="shared" si="6"/>
        <v>8.817283950617284</v>
      </c>
      <c r="N153" s="96" t="s">
        <v>703</v>
      </c>
    </row>
    <row r="154" spans="1:14" ht="12.75">
      <c r="A154" s="134" t="s">
        <v>278</v>
      </c>
      <c r="B154" s="115"/>
      <c r="C154" s="115"/>
      <c r="D154" s="115"/>
      <c r="E154" s="115"/>
      <c r="F154" s="115"/>
      <c r="G154" s="93"/>
      <c r="H154" s="94"/>
      <c r="I154" s="94"/>
      <c r="J154" s="94"/>
      <c r="K154" s="93"/>
      <c r="L154" s="95"/>
      <c r="M154" s="93" t="str">
        <f ca="1" t="shared" si="6"/>
        <v> </v>
      </c>
      <c r="N154" s="96" t="s">
        <v>703</v>
      </c>
    </row>
    <row r="155" spans="1:14" ht="12.75">
      <c r="A155" s="130" t="s">
        <v>200</v>
      </c>
      <c r="B155" s="108"/>
      <c r="C155" s="108"/>
      <c r="D155" s="108"/>
      <c r="E155" s="108"/>
      <c r="F155" s="108"/>
      <c r="G155" s="93">
        <v>5116</v>
      </c>
      <c r="H155" s="94"/>
      <c r="I155" s="94"/>
      <c r="J155" s="94"/>
      <c r="K155" s="93">
        <v>31068</v>
      </c>
      <c r="L155" s="95"/>
      <c r="M155" s="93">
        <f ca="1" t="shared" si="6"/>
        <v>6.07271305707584</v>
      </c>
      <c r="N155" s="96" t="s">
        <v>703</v>
      </c>
    </row>
    <row r="156" spans="1:14" ht="12.75">
      <c r="A156" s="130" t="s">
        <v>201</v>
      </c>
      <c r="B156" s="108"/>
      <c r="C156" s="108"/>
      <c r="D156" s="108"/>
      <c r="E156" s="108"/>
      <c r="F156" s="108"/>
      <c r="G156" s="93">
        <v>6142</v>
      </c>
      <c r="H156" s="94"/>
      <c r="I156" s="94"/>
      <c r="J156" s="94"/>
      <c r="K156" s="93">
        <v>21887</v>
      </c>
      <c r="L156" s="95"/>
      <c r="M156" s="93">
        <f ca="1" t="shared" si="6"/>
        <v>3.563497232171931</v>
      </c>
      <c r="N156" s="96" t="s">
        <v>703</v>
      </c>
    </row>
    <row r="157" spans="1:14" ht="12.75">
      <c r="A157" s="130" t="s">
        <v>202</v>
      </c>
      <c r="B157" s="108"/>
      <c r="C157" s="108"/>
      <c r="D157" s="108"/>
      <c r="E157" s="108"/>
      <c r="F157" s="108"/>
      <c r="G157" s="93">
        <v>11258</v>
      </c>
      <c r="H157" s="94"/>
      <c r="I157" s="94"/>
      <c r="J157" s="94"/>
      <c r="K157" s="93">
        <v>52955</v>
      </c>
      <c r="L157" s="95"/>
      <c r="M157" s="93">
        <f ca="1" t="shared" si="6"/>
        <v>4.703766210694617</v>
      </c>
      <c r="N157" s="96" t="s">
        <v>703</v>
      </c>
    </row>
    <row r="158" spans="1:14" ht="12.75">
      <c r="A158" s="134" t="s">
        <v>279</v>
      </c>
      <c r="B158" s="115"/>
      <c r="C158" s="115"/>
      <c r="D158" s="115"/>
      <c r="E158" s="115"/>
      <c r="F158" s="115"/>
      <c r="G158" s="93">
        <v>11258</v>
      </c>
      <c r="H158" s="94"/>
      <c r="I158" s="94"/>
      <c r="J158" s="94"/>
      <c r="K158" s="93">
        <v>52955</v>
      </c>
      <c r="L158" s="95"/>
      <c r="M158" s="93">
        <f ca="1" t="shared" si="6"/>
        <v>4.703766210694617</v>
      </c>
      <c r="N158" s="96" t="s">
        <v>703</v>
      </c>
    </row>
    <row r="159" spans="1:14" ht="12.75">
      <c r="A159" s="33"/>
      <c r="G159" s="47"/>
      <c r="H159" s="48"/>
      <c r="I159" s="48"/>
      <c r="J159" s="48"/>
      <c r="K159" s="47"/>
      <c r="L159" s="49"/>
      <c r="M159" s="47"/>
      <c r="N159" s="33"/>
    </row>
    <row r="160" spans="1:14" ht="12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50"/>
      <c r="M160" s="7"/>
      <c r="N160" s="7"/>
    </row>
    <row r="161" spans="1:14" ht="12.75">
      <c r="A161" s="34" t="s">
        <v>38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/>
      <c r="M161" s="7"/>
      <c r="N161" s="7"/>
    </row>
    <row r="162" spans="1:14" ht="12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50"/>
      <c r="M162" s="7"/>
      <c r="N162" s="7"/>
    </row>
    <row r="163" spans="1:14" ht="12.75">
      <c r="A163" s="34" t="s">
        <v>17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50"/>
      <c r="M163" s="7"/>
      <c r="N163" s="7"/>
    </row>
  </sheetData>
  <sheetProtection/>
  <mergeCells count="48">
    <mergeCell ref="A156:F156"/>
    <mergeCell ref="A157:F157"/>
    <mergeCell ref="A158:F158"/>
    <mergeCell ref="A150:F150"/>
    <mergeCell ref="A151:F151"/>
    <mergeCell ref="A152:F152"/>
    <mergeCell ref="A153:F153"/>
    <mergeCell ref="A154:F154"/>
    <mergeCell ref="A155:F155"/>
    <mergeCell ref="A149:F149"/>
    <mergeCell ref="A24:N24"/>
    <mergeCell ref="A25:N25"/>
    <mergeCell ref="A33:N33"/>
    <mergeCell ref="A51:N51"/>
    <mergeCell ref="A134:N134"/>
    <mergeCell ref="A143:F143"/>
    <mergeCell ref="A144:F144"/>
    <mergeCell ref="A145:F145"/>
    <mergeCell ref="A146:F146"/>
    <mergeCell ref="A147:F147"/>
    <mergeCell ref="A148:F148"/>
    <mergeCell ref="A5:N5"/>
    <mergeCell ref="A6:N6"/>
    <mergeCell ref="A7:N7"/>
    <mergeCell ref="A8:N8"/>
    <mergeCell ref="G10:I10"/>
    <mergeCell ref="G11:H11"/>
    <mergeCell ref="J11:K11"/>
    <mergeCell ref="G14:H14"/>
    <mergeCell ref="J10:M10"/>
    <mergeCell ref="G12:H12"/>
    <mergeCell ref="J12:K12"/>
    <mergeCell ref="G13:H13"/>
    <mergeCell ref="J13:K13"/>
    <mergeCell ref="J14:K14"/>
    <mergeCell ref="M20:M22"/>
    <mergeCell ref="N20:N22"/>
    <mergeCell ref="D21:D22"/>
    <mergeCell ref="H21:I21"/>
    <mergeCell ref="J21:K21"/>
    <mergeCell ref="F20:G21"/>
    <mergeCell ref="H20:K20"/>
    <mergeCell ref="G15:H15"/>
    <mergeCell ref="J15:K15"/>
    <mergeCell ref="A20:A22"/>
    <mergeCell ref="B20:B22"/>
    <mergeCell ref="C20:C22"/>
    <mergeCell ref="E20:E22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2014-08-07T03:40:33Z</cp:lastPrinted>
  <dcterms:created xsi:type="dcterms:W3CDTF">2003-01-28T12:33:10Z</dcterms:created>
  <dcterms:modified xsi:type="dcterms:W3CDTF">2014-09-03T12:31:01Z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