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375" windowWidth="14340" windowHeight="640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данные'!$29:$29</definedName>
  </definedNames>
  <calcPr fullCalcOnLoad="1"/>
</workbook>
</file>

<file path=xl/comments1.xml><?xml version="1.0" encoding="utf-8"?>
<comments xmlns="http://schemas.openxmlformats.org/spreadsheetml/2006/main">
  <authors>
    <author>Alex</author>
    <author>Сергей</author>
    <author>Alex Sosedko</author>
    <author>onikitina</author>
    <author>&lt;&gt;</author>
    <author>YuKazaeva</author>
  </authors>
  <commentList>
    <comment ref="J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1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1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9" authorId="2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2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2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1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9" authorId="1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9" authorId="1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82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84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80" authorId="1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80" authorId="1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80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80" authorId="1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80" authorId="1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80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1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80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1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1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A8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5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comments2.xml><?xml version="1.0" encoding="utf-8"?>
<comments xmlns="http://schemas.openxmlformats.org/spreadsheetml/2006/main">
  <authors>
    <author>Alex</author>
    <author>Сергей</author>
    <author>YuKazaeva</author>
    <author>onikitina</author>
    <author>&lt;&gt;</author>
  </authors>
  <commentList>
    <comment ref="G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1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1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1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1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1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1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3" authorId="1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1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3" authorId="1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2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1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69" authorId="1">
      <text>
        <r>
          <rPr>
            <sz val="8"/>
            <rFont val="Tahoma"/>
            <family val="2"/>
          </rPr>
          <t xml:space="preserve"> &lt;Составил&gt;</t>
        </r>
      </text>
    </comment>
    <comment ref="A171" authorId="1">
      <text>
        <r>
          <rPr>
            <sz val="8"/>
            <rFont val="Tahoma"/>
            <family val="2"/>
          </rPr>
          <t xml:space="preserve"> &lt;Проверил&gt;</t>
        </r>
      </text>
    </comment>
    <comment ref="A150" authorId="1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50" authorId="1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50" authorId="0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50" authorId="2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1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1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1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3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3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50" authorId="1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4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1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1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1">
      <text>
        <r>
          <rPr>
            <sz val="8"/>
            <rFont val="Tahoma"/>
            <family val="2"/>
          </rPr>
          <t xml:space="preserve"> &lt;Основание&gt;</t>
        </r>
      </text>
    </comment>
  </commentList>
</comments>
</file>

<file path=xl/sharedStrings.xml><?xml version="1.0" encoding="utf-8"?>
<sst xmlns="http://schemas.openxmlformats.org/spreadsheetml/2006/main" count="1155" uniqueCount="723">
  <si>
    <t>Код ресурса</t>
  </si>
  <si>
    <t>Всего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</si>
  <si>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</si>
  <si>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</si>
  <si>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</si>
  <si>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</si>
  <si>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</si>
  <si>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</si>
  <si>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</si>
  <si>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</si>
  <si>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</si>
  <si>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</si>
  <si>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</si>
  <si>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</si>
  <si>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</si>
  <si>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</si>
  <si>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</si>
  <si>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</si>
  <si>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</si>
  <si>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</si>
  <si>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</si>
  <si>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</si>
  <si>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</si>
  <si>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</si>
  <si>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</si>
  <si>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</si>
  <si>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</si>
  <si>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</si>
  <si>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</si>
  <si>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</si>
  <si>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</si>
  <si>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</si>
  <si>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</si>
  <si>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</si>
  <si>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</si>
  <si>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</si>
  <si>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>СОГЛАСОВАНО</t>
  </si>
  <si>
    <t>Основание:03220127-448-01-ГСВ</t>
  </si>
  <si>
    <t>Составил:_______________________Антонович Т.П.</t>
  </si>
  <si>
    <t xml:space="preserve">                           Раздел 1. Оборудование и трубопроводы</t>
  </si>
  <si>
    <t>ТЕРм12-01-006-10
Трубопровод в дизельных, насосно-компрессорных, парокотельных и т.п., монтируемый из готовых узлов, на условное давление не более 2,5 МПа, диаметр труб наружный: 108 мм
100 м трубопровода</t>
  </si>
  <si>
    <t>0,0146
(1+0,3+2*0,08)/100</t>
  </si>
  <si>
    <t>1653,76
_____
149,64</t>
  </si>
  <si>
    <t>3341,03
_____
282,08</t>
  </si>
  <si>
    <t>24
_____
2</t>
  </si>
  <si>
    <t>49
_____
4</t>
  </si>
  <si>
    <t>266
_____
10</t>
  </si>
  <si>
    <t>250
_____
45</t>
  </si>
  <si>
    <t>Накладные расходы от ФОТ(358 руб.)</t>
  </si>
  <si>
    <t>80%*0.85</t>
  </si>
  <si>
    <t>Сметная прибыль от ФОТ(358 руб.)</t>
  </si>
  <si>
    <t>60%*0.8</t>
  </si>
  <si>
    <t>Всего с НР и СП</t>
  </si>
  <si>
    <t/>
  </si>
  <si>
    <t>ТЕРм12-01-006-07
Трубопровод в дизельных, насосно-компрессорных, парокотельных и т.п., монтируемый из готовых узлов, на условное давление не более 2,5 МПа, диаметр труб наружный: 57 мм
100 м трубопровода</t>
  </si>
  <si>
    <t>0,2611
(25+2*0,075+2*0,06+7*0,12)/100</t>
  </si>
  <si>
    <t>1386,24
_____
110,17</t>
  </si>
  <si>
    <t>2815,5
_____
244,3</t>
  </si>
  <si>
    <t>362
_____
29</t>
  </si>
  <si>
    <t>735
_____
64</t>
  </si>
  <si>
    <t>3989
_____
116</t>
  </si>
  <si>
    <t>3761
_____
703</t>
  </si>
  <si>
    <t>Накладные расходы от ФОТ(5395 руб.)</t>
  </si>
  <si>
    <t>Сметная прибыль от ФОТ(5395 руб.)</t>
  </si>
  <si>
    <t>ТЕРм12-01-006-05
Трубопровод в дизельных, насосно-компрессорных, парокотельных и т.п., монтируемый из готовых узлов, на условное давление не более 2,5 МПа, диаметр труб наружный: 38 мм
100 м трубопровода</t>
  </si>
  <si>
    <t>1301,12
_____
72,59</t>
  </si>
  <si>
    <t>2802,77
_____
244,3</t>
  </si>
  <si>
    <t>13
_____
1</t>
  </si>
  <si>
    <t>28
_____
2</t>
  </si>
  <si>
    <t>143
_____
4</t>
  </si>
  <si>
    <t>143
_____
27</t>
  </si>
  <si>
    <t>Накладные расходы от ФОТ(195 руб.)</t>
  </si>
  <si>
    <t>Сметная прибыль от ФОТ(195 руб.)</t>
  </si>
  <si>
    <t>ТЕРм12-01-006-03
Трубопровод в дизельных, насосно-компрессорных, парокотельных и т.п., монтируемый из готовых узлов, на условное давление не более 2,5 МПа, диаметр труб наружный: 25 мм
100 м трубопровода</t>
  </si>
  <si>
    <t>1150,34
_____
54,84</t>
  </si>
  <si>
    <t>2589,54
_____
221,32</t>
  </si>
  <si>
    <t>345
_____
16</t>
  </si>
  <si>
    <t>777
_____
66</t>
  </si>
  <si>
    <t>3803
_____
72</t>
  </si>
  <si>
    <t>3977
_____
732</t>
  </si>
  <si>
    <t>Накладные расходы от ФОТ(5215 руб.)</t>
  </si>
  <si>
    <t>Сметная прибыль от ФОТ(5215 руб.)</t>
  </si>
  <si>
    <t>ТСЦ-103-0161
Трубы стальные электросварные прямошовные со снятой фаской из стали марок БСт2кп-БСт4кп и БСт2пс-БСт4пс наружный диаметр: 108 мм, толщина стенки 4 мм
м</t>
  </si>
  <si>
    <t xml:space="preserve">
_____
67,3</t>
  </si>
  <si>
    <t xml:space="preserve">
_____
67</t>
  </si>
  <si>
    <t xml:space="preserve">
_____
263</t>
  </si>
  <si>
    <t>ТСЦ-103-0139
Трубы стальные электросварные прямошовные со снятой фаской из стали марок БСт2кп-БСт4кп и БСт2пс-БСт4пс наружный диаметр: 57 мм, толщина стенки 3,5 мм
м</t>
  </si>
  <si>
    <t xml:space="preserve">
_____
30,2</t>
  </si>
  <si>
    <t xml:space="preserve">
_____
755</t>
  </si>
  <si>
    <t xml:space="preserve">
_____
2954</t>
  </si>
  <si>
    <t>ТСЦ-103-0134
Трубы стальные электросварные прямошовные со снятой фаской из стали марок БСт2кп-БСт4кп и БСт2пс-БСт4пс наружный диаметр: 40 мм, толщина стенки 3 мм
м</t>
  </si>
  <si>
    <t xml:space="preserve">
_____
17,9</t>
  </si>
  <si>
    <t xml:space="preserve">
_____
18</t>
  </si>
  <si>
    <t xml:space="preserve">
_____
70</t>
  </si>
  <si>
    <t>ТСЦ-103-0131
Трубы стальные электросварные прямошовные со снятой фаской из стали марок БСт2кп-БСт4кп и БСт2пс-БСт4пс наружный диаметр: 32 мм, толщина стенки 2,5 мм
м</t>
  </si>
  <si>
    <t xml:space="preserve">
_____
11,9</t>
  </si>
  <si>
    <t xml:space="preserve">
_____
357</t>
  </si>
  <si>
    <t xml:space="preserve">
_____
1397</t>
  </si>
  <si>
    <t>ТСЦ-507-1982
Отводы 90 град. с радиусом кривизны R=1,5 Ду на Ру до 16 МПа (160 кгс/см2), диаметром условного прохода: 100 мм, наружным диаметром 108 мм, толщиной стенки 4 мм
шт.</t>
  </si>
  <si>
    <t xml:space="preserve">
_____
68</t>
  </si>
  <si>
    <t xml:space="preserve">
_____
136</t>
  </si>
  <si>
    <t xml:space="preserve">
_____
376</t>
  </si>
  <si>
    <t>ТСЦ-507-1973
Отводы 90 град. с радиусом кривизны R=1,5 Ду на Ру до 16 МПа (160 кгс/см2), диаметром условного прохода: 50 мм, наружным диаметром 57 мм, толщиной стенки 3 мм
шт.</t>
  </si>
  <si>
    <t xml:space="preserve">
_____
21,5</t>
  </si>
  <si>
    <t xml:space="preserve">
_____
151</t>
  </si>
  <si>
    <t xml:space="preserve">
_____
218</t>
  </si>
  <si>
    <t>ТСЦ-507-2293
Переходы концентрические на Ру до 16 МПа (160 кгс/см2) диаметром условного прохода: 100х80 мм, наружным диаметром и толщиной стенки 108х4-89х3,5 мм
шт.</t>
  </si>
  <si>
    <t xml:space="preserve">
_____
74,4</t>
  </si>
  <si>
    <t xml:space="preserve">
_____
149</t>
  </si>
  <si>
    <t xml:space="preserve">
_____
198</t>
  </si>
  <si>
    <t>ТСЦ-507-2288
Переходы концентрические на Ру до 16 МПа (160 кгс/см2) диаметром условного прохода: 80х50 мм, наружным диаметром и толщиной стенки 89х3,5-57х3 мм
шт.</t>
  </si>
  <si>
    <t xml:space="preserve">
_____
135</t>
  </si>
  <si>
    <t xml:space="preserve">
_____
137</t>
  </si>
  <si>
    <t>ТСЦ-507-2277
Переходы концентрические на Ру до 16 МПа (160 кгс/см2) диаметром условного прохода: 50х40 мм, наружным диаметром и толщиной стенки 57х4-45х2,5 мм
шт.</t>
  </si>
  <si>
    <t xml:space="preserve">
_____
42,5</t>
  </si>
  <si>
    <t xml:space="preserve">
_____
85</t>
  </si>
  <si>
    <t xml:space="preserve">
_____
86</t>
  </si>
  <si>
    <t>ТСЦ-507-2383
Заглушки эллиптические на Ру 10 МПа (100 кгс/см2) из стали 20, диаметром условного прохода: 50 мм, наружным диаметром 57 мм, толщиной стенки 5,0 мм
шт.</t>
  </si>
  <si>
    <t xml:space="preserve">
_____
39,5</t>
  </si>
  <si>
    <t xml:space="preserve">
_____
40</t>
  </si>
  <si>
    <t xml:space="preserve">
_____
48</t>
  </si>
  <si>
    <t>ТСЦ-201-0888
Опоры скользящие и катковые, крепежные детали, хомуты
т</t>
  </si>
  <si>
    <t xml:space="preserve">
_____
12870</t>
  </si>
  <si>
    <t xml:space="preserve">
_____
193</t>
  </si>
  <si>
    <t xml:space="preserve">
_____
1135</t>
  </si>
  <si>
    <t>ТЕР16-02-007-04
Установка фланцевых соединений на стальных трубопроводах диаметром: 100 мм
1 соединение</t>
  </si>
  <si>
    <t>18,31
_____
208,71</t>
  </si>
  <si>
    <t>18
_____
209</t>
  </si>
  <si>
    <t>202
_____
687</t>
  </si>
  <si>
    <t>Накладные расходы от ФОТ(232 руб.)</t>
  </si>
  <si>
    <t>128%*(0.9*0.85)</t>
  </si>
  <si>
    <t>Сметная прибыль от ФОТ(232 руб.)</t>
  </si>
  <si>
    <t>83%*(0.85*0.8)</t>
  </si>
  <si>
    <t>ТЕР16-02-007-01
Установка фланцевых соединений на стальных трубопроводах диаметром: 50 мм
1 соединение</t>
  </si>
  <si>
    <t>12,04
_____
107,85</t>
  </si>
  <si>
    <t>24
_____
216</t>
  </si>
  <si>
    <t>265
_____
631</t>
  </si>
  <si>
    <t>Накладные расходы от ФОТ(305 руб.)</t>
  </si>
  <si>
    <t>Сметная прибыль от ФОТ(305 руб.)</t>
  </si>
  <si>
    <t>ТЕР16-02-007-01
Установка фланцевых соединений на стальных трубопроводах диаметром: 32 мм
1 соединение</t>
  </si>
  <si>
    <t>12,04
_____
20,25</t>
  </si>
  <si>
    <t>12
_____
21</t>
  </si>
  <si>
    <t>133
_____
55</t>
  </si>
  <si>
    <t>Накладные расходы от ФОТ(153 руб.)</t>
  </si>
  <si>
    <t>Сметная прибыль от ФОТ(153 руб.)</t>
  </si>
  <si>
    <t>ТСЦ-507-0981
Фланцы стальные плоские приварные из стали ВСт3сп2, ВСт3сп3, давлением: 1,0 МПа (10 кгс/см2), диаметром 32 мм
шт.</t>
  </si>
  <si>
    <t xml:space="preserve">
_____
31</t>
  </si>
  <si>
    <t xml:space="preserve">
_____
62</t>
  </si>
  <si>
    <t xml:space="preserve">
_____
154</t>
  </si>
  <si>
    <t>ТЕРм11-02-022-06
Ротаметр, счетчик, преобразователь, устанавливаемые на фланцевых соединениях, диаметр условного прохода: до 120 мм
1 шт.</t>
  </si>
  <si>
    <t>68,29
_____
30,87</t>
  </si>
  <si>
    <t>68
_____
31</t>
  </si>
  <si>
    <t>753
_____
121</t>
  </si>
  <si>
    <t>Накладные расходы от ФОТ(866 руб.)</t>
  </si>
  <si>
    <t>Сметная прибыль от ФОТ(866 руб.)</t>
  </si>
  <si>
    <t>ТСЦ-999-0001
Счетчик газа Ду-100, СГ16М-400, Раско, 64900/1,18/3,94
шт</t>
  </si>
  <si>
    <t>ТЕРм08-02-472-11
Перемычка заземляющая тросовая диаметром до 9,2 мм для строительных металлических конструкций
10 шт.</t>
  </si>
  <si>
    <t>42,69
_____
8,55</t>
  </si>
  <si>
    <t>6,89
_____
0,16</t>
  </si>
  <si>
    <t>4
_____
1</t>
  </si>
  <si>
    <t>47
_____
3</t>
  </si>
  <si>
    <t>Накладные расходы от ФОТ(54 руб.)</t>
  </si>
  <si>
    <t>95%*0.85</t>
  </si>
  <si>
    <t>Сметная прибыль от ФОТ(54 руб.)</t>
  </si>
  <si>
    <t>65%*0.8</t>
  </si>
  <si>
    <t>ТЕРм12-12-001-07
Арматура фланцевая с ручным приводом или без привода водопроводная на условное давление до 4 МПа, диаметр условного прохода: 50 мм
1 шт.</t>
  </si>
  <si>
    <t>42,44
_____
5,62</t>
  </si>
  <si>
    <t>46,62
_____
5,55</t>
  </si>
  <si>
    <t>85
_____
11</t>
  </si>
  <si>
    <t>93
_____
11</t>
  </si>
  <si>
    <t>935
_____
44</t>
  </si>
  <si>
    <t>462
_____
122</t>
  </si>
  <si>
    <t>Накладные расходы от ФОТ(1215 руб.)</t>
  </si>
  <si>
    <t>Сметная прибыль от ФОТ(1215 руб.)</t>
  </si>
  <si>
    <t>ТЕР19-01-009-01
Установка фильтров для очистки газа от механических примесей диаметром: до 50 мм
1 фильтр</t>
  </si>
  <si>
    <t>47,57
_____
148,79</t>
  </si>
  <si>
    <t>48
_____
149</t>
  </si>
  <si>
    <t>524
_____
517</t>
  </si>
  <si>
    <t>Накладные расходы от ФОТ(603 руб.)</t>
  </si>
  <si>
    <t>Сметная прибыль от ФОТ(603 руб.)</t>
  </si>
  <si>
    <t>ТСЦ-901-0001
Кран шаровый фланцевый КШ.Ц.Ф.050, 2200/1,18/5,33
шт</t>
  </si>
  <si>
    <t xml:space="preserve">
_____
349,79</t>
  </si>
  <si>
    <t xml:space="preserve">
_____
700</t>
  </si>
  <si>
    <t xml:space="preserve">
_____
3729</t>
  </si>
  <si>
    <t>ТСЦ-901-0002
Фильтр газовый Ду50, ФН2-6, Термобрест, (6285+662)/1,18/5,33
шт</t>
  </si>
  <si>
    <t xml:space="preserve">
_____
1104,56</t>
  </si>
  <si>
    <t xml:space="preserve">
_____
1105</t>
  </si>
  <si>
    <t xml:space="preserve">
_____
5887</t>
  </si>
  <si>
    <t>ТЕР19-01-005-01
Установка регуляторов давления газа диаметром: до 50 мм
1 регулятор</t>
  </si>
  <si>
    <t>50,59
_____
23,26</t>
  </si>
  <si>
    <t>51
_____
23</t>
  </si>
  <si>
    <t>558
_____
86</t>
  </si>
  <si>
    <t>Накладные расходы от ФОТ(642 руб.)</t>
  </si>
  <si>
    <t>Сметная прибыль от ФОТ(642 руб.)</t>
  </si>
  <si>
    <t>ТСЦ-999-0004
Регулятор давления газа Ду32 RG/2MB, Madas, 751*48/1,18/3,94
шт</t>
  </si>
  <si>
    <t>ТЕРм12-12-009-03
Арматура муфтовая с ручным приводом или без привода водопроводная на условное давление до 10 МПа, диаметр условного прохода: 20 мм
1 шт.</t>
  </si>
  <si>
    <t>58,37
_____
6,36</t>
  </si>
  <si>
    <t>175
_____
19</t>
  </si>
  <si>
    <t>1930
_____
67</t>
  </si>
  <si>
    <t>Накладные расходы от ФОТ(2220 руб.)</t>
  </si>
  <si>
    <t>Сметная прибыль от ФОТ(2220 руб.)</t>
  </si>
  <si>
    <t>ТСЦ-901-0003
Кран шаровый газовый муфтовый Ду20, IVR-100, 7,81*48/1,18/5,33
шт</t>
  </si>
  <si>
    <t xml:space="preserve">
_____
59,61</t>
  </si>
  <si>
    <t xml:space="preserve">
_____
179</t>
  </si>
  <si>
    <t xml:space="preserve">
_____
953</t>
  </si>
  <si>
    <t>ТЕРм12-12-009-02
Арматура муфтовая с ручным приводом или без привода водопроводная на условное давление до 10 МПа, диаметр условного прохода: 15 мм
1 шт.</t>
  </si>
  <si>
    <t>6
3+3</t>
  </si>
  <si>
    <t>58,37
_____
4,85</t>
  </si>
  <si>
    <t>350
_____
30</t>
  </si>
  <si>
    <t>3860
_____
107</t>
  </si>
  <si>
    <t>Накладные расходы от ФОТ(4439 руб.)</t>
  </si>
  <si>
    <t>Сметная прибыль от ФОТ(4439 руб.)</t>
  </si>
  <si>
    <t>ТСЦ-901-0004
Кран шаровый газовый муфтовый Ду15, IVR-100, 5,95*48/1,18/5,33
шт</t>
  </si>
  <si>
    <t xml:space="preserve">
_____
45,41</t>
  </si>
  <si>
    <t xml:space="preserve">
_____
726</t>
  </si>
  <si>
    <t>ТСЦ-901-0005
Запорный кран для манометра RM-15MM, Watts, 9*48/1,18/5,33
шт</t>
  </si>
  <si>
    <t xml:space="preserve">
_____
68,69</t>
  </si>
  <si>
    <t xml:space="preserve">
_____
206</t>
  </si>
  <si>
    <t xml:space="preserve">
_____
1098</t>
  </si>
  <si>
    <t>ТЕР16-05-001-02
Установка вентилей, задвижек, затворов, клапанов обратных, кранов проходных на трубопроводах из стальных труб диаметром: до 50 мм
1 шт.</t>
  </si>
  <si>
    <t>Накладные расходы от ФОТ(214 руб.)</t>
  </si>
  <si>
    <t>Сметная прибыль от ФОТ(214 руб.)</t>
  </si>
  <si>
    <t>ТСЦ-901-0006
Антивибрационная газовая вставка Ду50 GA, Giuliani Aello, 86*48/1,18/5,33
шт</t>
  </si>
  <si>
    <t xml:space="preserve">
_____
656,34</t>
  </si>
  <si>
    <t xml:space="preserve">
_____
656</t>
  </si>
  <si>
    <t xml:space="preserve">
_____
3498</t>
  </si>
  <si>
    <t>ТЕР16-02-003-02
Прокладка трубопроводов газоснабжения из стальных водогазопроводных неоцинкованных труб диаметром: 20 мм
100 м трубопровода</t>
  </si>
  <si>
    <t>375,87
_____
3133,75</t>
  </si>
  <si>
    <t>67,61
_____
2,45</t>
  </si>
  <si>
    <t>38
_____
313</t>
  </si>
  <si>
    <t>414
_____
931</t>
  </si>
  <si>
    <t>35
_____
3</t>
  </si>
  <si>
    <t>Накладные расходы от ФОТ(479 руб.)</t>
  </si>
  <si>
    <t>Сметная прибыль от ФОТ(479 руб.)</t>
  </si>
  <si>
    <t>ТЕРм08-02-472-07
Проводник заземляющий открыто по строительным основаниям: из полосовой стали сечением 160 мм2
100 м</t>
  </si>
  <si>
    <t>0,06
(2+2+2)/100</t>
  </si>
  <si>
    <t>253,26
_____
1040,28</t>
  </si>
  <si>
    <t>88,71
_____
4,08</t>
  </si>
  <si>
    <t>15
_____
63</t>
  </si>
  <si>
    <t>167
_____
284</t>
  </si>
  <si>
    <t>29
_____
3</t>
  </si>
  <si>
    <t>ТЕР13-03-002-04
Огрунтовка металлических поверхностей за один раз: грунтовкой ГФ-021
100 м2 окрашиваемой поверхности</t>
  </si>
  <si>
    <t>71,47
_____
250,36</t>
  </si>
  <si>
    <t>10,15
_____
0,12</t>
  </si>
  <si>
    <t>4
_____
15</t>
  </si>
  <si>
    <t>47
_____
41</t>
  </si>
  <si>
    <t>90%*(0.9*0.85)</t>
  </si>
  <si>
    <t>70%*(0.85*0.8)</t>
  </si>
  <si>
    <t>ТЕР13-03-004-26
Окраска металлических огрунтованных поверхностей: эмалью ПФ-115
100 м2 окрашиваемой поверхности</t>
  </si>
  <si>
    <t>43,93
_____
388,48</t>
  </si>
  <si>
    <t>6,8
_____
0,12</t>
  </si>
  <si>
    <t>3
_____
23</t>
  </si>
  <si>
    <t>29
_____
74</t>
  </si>
  <si>
    <t>Накладные расходы от ФОТ(33 руб.)</t>
  </si>
  <si>
    <t>Сметная прибыль от ФОТ(33 руб.)</t>
  </si>
  <si>
    <t>Итого прямые затраты по разделу</t>
  </si>
  <si>
    <t>1656,00
_____
6364,00</t>
  </si>
  <si>
    <t>1814,00
_____
147,00</t>
  </si>
  <si>
    <t>18251,00
_____
26931,00</t>
  </si>
  <si>
    <t>9333,00
_____
1635,00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</si>
  <si>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</si>
  <si>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</si>
  <si>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Транспортные расходы - согласно п.4.60 из МДС 81-35.2004 ПЗ=1,06 (ОЗП=1,06; ЭМ=1,06; МАТ=1,06)  (Поз. 26, 32)</t>
  </si>
  <si>
    <t xml:space="preserve">     3. 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 (лабораторное оборудование, мебель и т.п.) или движения транспорта по внутрицеховым путям ОЗП=1,15; ЭМ=1,15; ЗПМ=1,15; ТЗ=1,15; ТЗМ=1,15  (Поз. 17, 22-24, 28.1, 29-31.1, 34, 36-40, 44-45, 1-14, 25, 28, 33, 35, 27, 41)</t>
  </si>
  <si>
    <t>272,10
_____
22,05</t>
  </si>
  <si>
    <t>1399,95
_____
245,25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</si>
  <si>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</si>
  <si>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</si>
  <si>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</si>
  <si>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</si>
  <si>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</si>
  <si>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</si>
  <si>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Оборудование и трубопроводы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</si>
  <si>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</si>
  <si>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</si>
  <si>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</si>
  <si>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</t>
  </si>
  <si>
    <t xml:space="preserve">    Итого по разделу 1 Оборудование и трубопроводы</t>
  </si>
  <si>
    <t xml:space="preserve">                           Раздел 2. Демонтаж</t>
  </si>
  <si>
    <t>ТЕР16-02-004-04
Прокладка трубопроводов отопления и газоснабжения из стальных бесшовных труб диаметром: 100 мм. Демонтаж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100 м трубопровода</t>
  </si>
  <si>
    <t>91,19
_____
2,42</t>
  </si>
  <si>
    <t>23
_____
1</t>
  </si>
  <si>
    <t>110
_____
7</t>
  </si>
  <si>
    <t>Накладные расходы от ФОТ(1092 руб.)</t>
  </si>
  <si>
    <t>Сметная прибыль от ФОТ(1092 руб.)</t>
  </si>
  <si>
    <t>23,00
_____
1,00</t>
  </si>
  <si>
    <t>110,00
_____
7,00</t>
  </si>
  <si>
    <t>Итого по разделу 2 Демонтаж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</si>
  <si>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</si>
  <si>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Итого по разделу 2 Демонтаж</t>
  </si>
  <si>
    <t>Итого прямые затраты по смете</t>
  </si>
  <si>
    <t>1754,00
_____
6364,00</t>
  </si>
  <si>
    <t>1837,00
_____
148,00</t>
  </si>
  <si>
    <t>19336,00
_____
26931,00</t>
  </si>
  <si>
    <t>9443,00
_____
1642,00</t>
  </si>
  <si>
    <t>Итого прямые затраты по смете с учетом коэффициентов к итогам</t>
  </si>
  <si>
    <t>Итоги по смете: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</si>
  <si>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</si>
  <si>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</si>
  <si>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</si>
  <si>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1-3-2</t>
  </si>
  <si>
    <t>Затраты труда рабочих (ср 3,2)</t>
  </si>
  <si>
    <t xml:space="preserve">чел.час
</t>
  </si>
  <si>
    <t xml:space="preserve">11,05
</t>
  </si>
  <si>
    <t xml:space="preserve">121,81
</t>
  </si>
  <si>
    <t>1-3-5</t>
  </si>
  <si>
    <t>Затраты труда рабочих (ср 3,5)</t>
  </si>
  <si>
    <t xml:space="preserve">11,47
</t>
  </si>
  <si>
    <t xml:space="preserve">126,37
</t>
  </si>
  <si>
    <t>1-3-8</t>
  </si>
  <si>
    <t>Затраты труда рабочих (ср 3,8)</t>
  </si>
  <si>
    <t xml:space="preserve">11,89
</t>
  </si>
  <si>
    <t xml:space="preserve">131,06
</t>
  </si>
  <si>
    <t>1-4-0</t>
  </si>
  <si>
    <t>Затраты труда рабочих (ср 4)</t>
  </si>
  <si>
    <t xml:space="preserve">12,16
</t>
  </si>
  <si>
    <t xml:space="preserve">134,01
</t>
  </si>
  <si>
    <t>1-4-1</t>
  </si>
  <si>
    <t>Затраты труда рабочих (ср 4,1)</t>
  </si>
  <si>
    <t xml:space="preserve">12,34
</t>
  </si>
  <si>
    <t xml:space="preserve">136,02
</t>
  </si>
  <si>
    <t>1-4-2</t>
  </si>
  <si>
    <t>Затраты труда рабочих (ср 4,2)</t>
  </si>
  <si>
    <t xml:space="preserve">12,54
</t>
  </si>
  <si>
    <t xml:space="preserve">138,16
</t>
  </si>
  <si>
    <t>1-4-3</t>
  </si>
  <si>
    <t>Затраты труда рабочих (ср 4,3)</t>
  </si>
  <si>
    <t xml:space="preserve">12,72
</t>
  </si>
  <si>
    <t xml:space="preserve">140,17
</t>
  </si>
  <si>
    <t>1-4-7</t>
  </si>
  <si>
    <t>Затраты труда рабочих (ср 4,7)</t>
  </si>
  <si>
    <t xml:space="preserve">13,46
</t>
  </si>
  <si>
    <t xml:space="preserve">148,35
</t>
  </si>
  <si>
    <t>Затраты труда машинистов</t>
  </si>
  <si>
    <t xml:space="preserve">0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</si>
  <si>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</si>
  <si>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</si>
  <si>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</si>
  <si>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</si>
  <si>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башенные при работе на других видах строительства: 8 т...</t>
  </si>
  <si>
    <t xml:space="preserve">маш.-ч
</t>
  </si>
  <si>
    <t xml:space="preserve">92,76
</t>
  </si>
  <si>
    <t xml:space="preserve">495
</t>
  </si>
  <si>
    <t>...</t>
  </si>
  <si>
    <t xml:space="preserve">   - Краны башенные при работе на других видах строительства: 8 т</t>
  </si>
  <si>
    <t>ГК ЕТО, пост.№ 4/1</t>
  </si>
  <si>
    <t>Краны на автомобильном ходу при работе на монтаже технологического оборудования: 10 т...</t>
  </si>
  <si>
    <t xml:space="preserve">134,07
</t>
  </si>
  <si>
    <t xml:space="preserve">663
</t>
  </si>
  <si>
    <t xml:space="preserve">   - Краны на автомобильном ходу при работе на монтаже технологического оборудования: 10 т</t>
  </si>
  <si>
    <t>Краны на автомобильном ходу при работе на других видах строительства: 10 т...</t>
  </si>
  <si>
    <t xml:space="preserve">   - Краны на автомобильном ходу при работе на других видах строительства: 10 т</t>
  </si>
  <si>
    <t>Автопогрузчики 5 т</t>
  </si>
  <si>
    <t xml:space="preserve">111,55
</t>
  </si>
  <si>
    <t xml:space="preserve">449
</t>
  </si>
  <si>
    <t>Лебедки электрические тяговым усилием: до 5,79 кН (0,59 т)</t>
  </si>
  <si>
    <t xml:space="preserve">2,31
</t>
  </si>
  <si>
    <t xml:space="preserve">6
</t>
  </si>
  <si>
    <t>Установки для сварки: ручной дуговой (постоянного тока)...</t>
  </si>
  <si>
    <t xml:space="preserve">7,84
</t>
  </si>
  <si>
    <t xml:space="preserve">45
</t>
  </si>
  <si>
    <t xml:space="preserve">   - Установки для сварки: ручной дуговой (постоянного тока)</t>
  </si>
  <si>
    <t>Аппарат для газовой сварки и резки...</t>
  </si>
  <si>
    <t xml:space="preserve">1,29
</t>
  </si>
  <si>
    <t xml:space="preserve">3
</t>
  </si>
  <si>
    <t xml:space="preserve">   - Аппарат для газовой сварки и резки</t>
  </si>
  <si>
    <t>Агрегаты наполнительно-опрессовочные: до 300 м3/ч</t>
  </si>
  <si>
    <t xml:space="preserve">246,65
</t>
  </si>
  <si>
    <t xml:space="preserve">1292,26
</t>
  </si>
  <si>
    <t>ЧелСЦена,февраль 2014 г., ч.2</t>
  </si>
  <si>
    <t>Машины шлифовальные: электрические</t>
  </si>
  <si>
    <t xml:space="preserve">1,86
</t>
  </si>
  <si>
    <t xml:space="preserve">9
</t>
  </si>
  <si>
    <t>Агрегаты окрасочные высокого давления для окраски поверхностей конструкций мощностью: 1 кВт</t>
  </si>
  <si>
    <t xml:space="preserve">7,12
</t>
  </si>
  <si>
    <t xml:space="preserve">12
</t>
  </si>
  <si>
    <t>Автомобили бортовые, грузоподъемность: до 5 т...</t>
  </si>
  <si>
    <t xml:space="preserve">103,2
</t>
  </si>
  <si>
    <t xml:space="preserve">570
</t>
  </si>
  <si>
    <t xml:space="preserve">   - Автомобили бортовые, грузоподъемность: до 5 т</t>
  </si>
  <si>
    <t>Автомобили бортовые, грузоподъемность: до 8 т...</t>
  </si>
  <si>
    <t xml:space="preserve">115,4
</t>
  </si>
  <si>
    <t xml:space="preserve">656
</t>
  </si>
  <si>
    <t xml:space="preserve">   - Автомобили бортовые, грузоподъемность: до 8 т</t>
  </si>
  <si>
    <t>Тягачи седельные, грузоподъемность: 12 т</t>
  </si>
  <si>
    <t xml:space="preserve">126,88
</t>
  </si>
  <si>
    <t xml:space="preserve">723
</t>
  </si>
  <si>
    <t>Полуприцепы общего назначения, грузоподъемность: 12 т</t>
  </si>
  <si>
    <t xml:space="preserve">48,27
</t>
  </si>
  <si>
    <t>Итого по строительным машинам</t>
  </si>
  <si>
    <t xml:space="preserve">                  Материалы</t>
  </si>
  <si>
    <t>101-0063</t>
  </si>
  <si>
    <t>Ацетилен растворенный технический марки: А</t>
  </si>
  <si>
    <t xml:space="preserve">т
</t>
  </si>
  <si>
    <t xml:space="preserve">75900
</t>
  </si>
  <si>
    <t xml:space="preserve">288143,01
</t>
  </si>
  <si>
    <t>26.03.040</t>
  </si>
  <si>
    <t>101-0092</t>
  </si>
  <si>
    <t>Болты с шестигранной головкой диаметром резьбы: 16 (18) мм</t>
  </si>
  <si>
    <t xml:space="preserve">13160
</t>
  </si>
  <si>
    <t xml:space="preserve">50990,56
</t>
  </si>
  <si>
    <t>08.05.1698</t>
  </si>
  <si>
    <t>101-0324</t>
  </si>
  <si>
    <t>Кислород технический: газообразный...</t>
  </si>
  <si>
    <t xml:space="preserve">м3
</t>
  </si>
  <si>
    <t xml:space="preserve">6,2
</t>
  </si>
  <si>
    <t xml:space="preserve">44,01
</t>
  </si>
  <si>
    <t xml:space="preserve">   - Кислород технический: газообразный</t>
  </si>
  <si>
    <t>26.03.080</t>
  </si>
  <si>
    <t>101-0388</t>
  </si>
  <si>
    <t>Краски масляные земляные марки: МА-0115 мумия, сурик железный</t>
  </si>
  <si>
    <t xml:space="preserve">18320
</t>
  </si>
  <si>
    <t xml:space="preserve">62032,44
</t>
  </si>
  <si>
    <t>Среднее (14.01.051,14.01.826)</t>
  </si>
  <si>
    <t>101-0628</t>
  </si>
  <si>
    <t>Олифа комбинированная, марки: К-3</t>
  </si>
  <si>
    <t xml:space="preserve">30040
</t>
  </si>
  <si>
    <t xml:space="preserve">86272,67
</t>
  </si>
  <si>
    <t>ГК ЕТО №4/1 от 31.01.2014 г., п.376</t>
  </si>
  <si>
    <t>101-0806</t>
  </si>
  <si>
    <t>Проволока сварочная легированная диаметром: 2 мм</t>
  </si>
  <si>
    <t xml:space="preserve">13150
</t>
  </si>
  <si>
    <t xml:space="preserve">38227,66
</t>
  </si>
  <si>
    <t>Среднее (08.05.043, 08.05.0413, 08.05.044)</t>
  </si>
  <si>
    <t>101-0807</t>
  </si>
  <si>
    <t>Проволока сварочная легированная диаметром: 4 мм...</t>
  </si>
  <si>
    <t xml:space="preserve">10580
</t>
  </si>
  <si>
    <t xml:space="preserve">43747,17
</t>
  </si>
  <si>
    <t xml:space="preserve">   - Проволока сварочная легированная диаметром: 4 мм</t>
  </si>
  <si>
    <t>ГК ЕТО №4/1 от 31.01.2014 г., п.119</t>
  </si>
  <si>
    <t>101-0813</t>
  </si>
  <si>
    <t>Проволока стальная низкоуглеродистая разного назначения оцинкованная диаметром: 3,0 мм</t>
  </si>
  <si>
    <t xml:space="preserve">12000
</t>
  </si>
  <si>
    <t xml:space="preserve">30578,97
</t>
  </si>
  <si>
    <t>ГК ЕТО №4/1 от 31.01.2014 г., п.377</t>
  </si>
  <si>
    <t>101-1292</t>
  </si>
  <si>
    <t>Уайт-спирит</t>
  </si>
  <si>
    <t xml:space="preserve">36541,56
</t>
  </si>
  <si>
    <t>ГК ЕТО №4/1 от 31.01.2014 г., п.380</t>
  </si>
  <si>
    <t>101-1514</t>
  </si>
  <si>
    <t>Электроды диаметром: 4 мм Э42А</t>
  </si>
  <si>
    <t xml:space="preserve">11520
</t>
  </si>
  <si>
    <t xml:space="preserve">54738,99
</t>
  </si>
  <si>
    <t>08.07.006</t>
  </si>
  <si>
    <t>101-1519</t>
  </si>
  <si>
    <t>Электроды диаметром: 4 мм Э55</t>
  </si>
  <si>
    <t xml:space="preserve">13018,67
</t>
  </si>
  <si>
    <t xml:space="preserve">53917,81
</t>
  </si>
  <si>
    <t>08.07.060</t>
  </si>
  <si>
    <t>101-1522</t>
  </si>
  <si>
    <t>Электроды диаметром: 5 мм Э42А</t>
  </si>
  <si>
    <t xml:space="preserve">10660
</t>
  </si>
  <si>
    <t>08.07.007</t>
  </si>
  <si>
    <t>101-1602</t>
  </si>
  <si>
    <t>Ацетилен газообразный технический...</t>
  </si>
  <si>
    <t xml:space="preserve">101
</t>
  </si>
  <si>
    <t xml:space="preserve">338,15
</t>
  </si>
  <si>
    <t xml:space="preserve">   - Ацетилен газообразный технический</t>
  </si>
  <si>
    <t>ГК ЕТО №4/1 от 31.01.2014 г., п.381</t>
  </si>
  <si>
    <t>101-1627</t>
  </si>
  <si>
    <t>Сталь листовая углеродистая обыкновенного качества марки ВСт3пс5 толщиной: 4-6 мм...</t>
  </si>
  <si>
    <t xml:space="preserve">5300
</t>
  </si>
  <si>
    <t xml:space="preserve">21570,13
</t>
  </si>
  <si>
    <t xml:space="preserve">   - Сталь листовая углеродистая обыкновенного качества марки ВСт3пс5 толщиной: 4-6 мм</t>
  </si>
  <si>
    <t>Среднее (08.04.019, 08.04.0192, 08.04.0202)</t>
  </si>
  <si>
    <t>101-1669</t>
  </si>
  <si>
    <t>Очес льняной</t>
  </si>
  <si>
    <t xml:space="preserve">кг
</t>
  </si>
  <si>
    <t xml:space="preserve">42,4
</t>
  </si>
  <si>
    <t xml:space="preserve">131,08
</t>
  </si>
  <si>
    <t>10.01.394</t>
  </si>
  <si>
    <t>101-1699</t>
  </si>
  <si>
    <t>Патроны для пристрелки</t>
  </si>
  <si>
    <t xml:space="preserve">10 шт.
</t>
  </si>
  <si>
    <t xml:space="preserve">4,02
</t>
  </si>
  <si>
    <t xml:space="preserve">14,02
</t>
  </si>
  <si>
    <t>Среднее (34.08.001, 34.08.002, 34.08.003)</t>
  </si>
  <si>
    <t>101-1703</t>
  </si>
  <si>
    <t>Прокладки резиновые (пластина техническая прессованная)</t>
  </si>
  <si>
    <t xml:space="preserve">22,8
</t>
  </si>
  <si>
    <t xml:space="preserve">120,61
</t>
  </si>
  <si>
    <t>Среднее (11.06.409,11.06.413,11.06.412,11.06.410,11.06.420)</t>
  </si>
  <si>
    <t>101-1889</t>
  </si>
  <si>
    <t>Сталь полосовая: 40х4 мм, кипящая</t>
  </si>
  <si>
    <t xml:space="preserve">6320
</t>
  </si>
  <si>
    <t xml:space="preserve">30695,25
</t>
  </si>
  <si>
    <t>ГК ЕТО №4/1 от 31.01.2014 г., п.216</t>
  </si>
  <si>
    <t>101-1924</t>
  </si>
  <si>
    <t xml:space="preserve">11,52
</t>
  </si>
  <si>
    <t xml:space="preserve">54,74
</t>
  </si>
  <si>
    <t>101-1977</t>
  </si>
  <si>
    <t>Болты с гайками и шайбами строительные</t>
  </si>
  <si>
    <t xml:space="preserve">17,3
</t>
  </si>
  <si>
    <t xml:space="preserve">45,09
</t>
  </si>
  <si>
    <t>ГК ЕТО №4/1 от 31.01.2014 г., п.139</t>
  </si>
  <si>
    <t>101-2046</t>
  </si>
  <si>
    <t>Шайбы оцинкованные, диаметр: 16 мм</t>
  </si>
  <si>
    <t xml:space="preserve">24,75
</t>
  </si>
  <si>
    <t xml:space="preserve">85,03
</t>
  </si>
  <si>
    <t>08.05.2195</t>
  </si>
  <si>
    <t>101-2143</t>
  </si>
  <si>
    <t>Краска</t>
  </si>
  <si>
    <t xml:space="preserve">19,1
</t>
  </si>
  <si>
    <t xml:space="preserve">47,1
</t>
  </si>
  <si>
    <t>ГК ЕТО №4/1 от 31.01.2014 г., п.373</t>
  </si>
  <si>
    <t>101-2278</t>
  </si>
  <si>
    <t>Пропан-бутан, смесь техническая</t>
  </si>
  <si>
    <t xml:space="preserve">9,8
</t>
  </si>
  <si>
    <t xml:space="preserve">29,44
</t>
  </si>
  <si>
    <t>26.03.130</t>
  </si>
  <si>
    <t>101-2575</t>
  </si>
  <si>
    <t>Болты с гайками и шайбами для санитарно-технических работ диаметром: 12 мм</t>
  </si>
  <si>
    <t xml:space="preserve">12670
</t>
  </si>
  <si>
    <t xml:space="preserve">45296,75
</t>
  </si>
  <si>
    <t>08.05.1694</t>
  </si>
  <si>
    <t>101-2576</t>
  </si>
  <si>
    <t>Болты с гайками и шайбами для санитарно-технических работ диаметром: 16 мм</t>
  </si>
  <si>
    <t xml:space="preserve">20910
</t>
  </si>
  <si>
    <t xml:space="preserve">51531,66
</t>
  </si>
  <si>
    <t>08.05.170</t>
  </si>
  <si>
    <t>101-3911</t>
  </si>
  <si>
    <t>Дюбели для пристрелки стальные</t>
  </si>
  <si>
    <t xml:space="preserve">6,74
</t>
  </si>
  <si>
    <t xml:space="preserve">19,7
</t>
  </si>
  <si>
    <t>Среднее (08.05.131,08.05.132)</t>
  </si>
  <si>
    <t>113-0021</t>
  </si>
  <si>
    <t>Грунтовка: ГФ-021 красно-коричневая</t>
  </si>
  <si>
    <t xml:space="preserve">18440
</t>
  </si>
  <si>
    <t xml:space="preserve">46048,81
</t>
  </si>
  <si>
    <t>ГК ЕТО №4/1 от 31.01.2014 г., п.219</t>
  </si>
  <si>
    <t>113-0077</t>
  </si>
  <si>
    <t>Ксилол нефтяной марки А</t>
  </si>
  <si>
    <t xml:space="preserve">14540
</t>
  </si>
  <si>
    <t xml:space="preserve">59058,4
</t>
  </si>
  <si>
    <t>Среднее (14.01.435, 14.01.435.1/0.865*1000)</t>
  </si>
  <si>
    <t>113-0246</t>
  </si>
  <si>
    <t>Эмаль ПФ-115 серая</t>
  </si>
  <si>
    <t xml:space="preserve">19666,67
</t>
  </si>
  <si>
    <t xml:space="preserve">61857,77
</t>
  </si>
  <si>
    <t>14.01.1642</t>
  </si>
  <si>
    <t>302-1312</t>
  </si>
  <si>
    <t>Трубопроводы из стальных водогазопроводных неоцинкованных труб с гильзами и креплениями для газоснабжения диаметром: 20 мм</t>
  </si>
  <si>
    <t xml:space="preserve">м
</t>
  </si>
  <si>
    <t xml:space="preserve">30,81
</t>
  </si>
  <si>
    <t xml:space="preserve">91,19
</t>
  </si>
  <si>
    <t>15.01.1223*0.0036022</t>
  </si>
  <si>
    <t>302-3290</t>
  </si>
  <si>
    <t>Трубопроводы из стальных бесшовных труб с гильзами для отопления и газоснабжения диаметром: 100 мм</t>
  </si>
  <si>
    <t xml:space="preserve">122
</t>
  </si>
  <si>
    <t xml:space="preserve">677,97
</t>
  </si>
  <si>
    <t>Среднее (15.01.145, 15.01.109)*0.01638</t>
  </si>
  <si>
    <t>402-0006</t>
  </si>
  <si>
    <t>Раствор готовый кладочный цементный марки: 200</t>
  </si>
  <si>
    <t xml:space="preserve">812
</t>
  </si>
  <si>
    <t xml:space="preserve">4209,2
</t>
  </si>
  <si>
    <t>02.01.062</t>
  </si>
  <si>
    <t>405-1601</t>
  </si>
  <si>
    <t>Известь строительная: негашеная хлорная, марки А...</t>
  </si>
  <si>
    <t xml:space="preserve">4,63
</t>
  </si>
  <si>
    <t xml:space="preserve">26,55
</t>
  </si>
  <si>
    <t xml:space="preserve">   - Известь строительная: негашеная хлорная, марки А</t>
  </si>
  <si>
    <t>26.02.050</t>
  </si>
  <si>
    <t>411-0001</t>
  </si>
  <si>
    <t>Вода...</t>
  </si>
  <si>
    <t xml:space="preserve">3,11
</t>
  </si>
  <si>
    <t xml:space="preserve">21,79
</t>
  </si>
  <si>
    <t xml:space="preserve">   - Вода</t>
  </si>
  <si>
    <t>Среднее (26.01.015, 26.01.017)</t>
  </si>
  <si>
    <t>411-0002</t>
  </si>
  <si>
    <t>Вода водопроводная</t>
  </si>
  <si>
    <t xml:space="preserve">21,36
</t>
  </si>
  <si>
    <t>507-0983</t>
  </si>
  <si>
    <t>Фланцы стальные плоские приварные из стали ВСт3сп2, ВСт3сп3, давлением: 1,0 МПа (10 кгс/см2), диаметром 50 мм</t>
  </si>
  <si>
    <t xml:space="preserve">шт.
</t>
  </si>
  <si>
    <t xml:space="preserve">43,8
</t>
  </si>
  <si>
    <t xml:space="preserve">129,97
</t>
  </si>
  <si>
    <t>20.06.345</t>
  </si>
  <si>
    <t>507-0985</t>
  </si>
  <si>
    <t>Фланцы стальные плоские приварные из стали ВСт3сп2, ВСт3сп3, давлением: 1,0 МПа (10 кгс/см2), диаметром 80 мм</t>
  </si>
  <si>
    <t xml:space="preserve">60,9
</t>
  </si>
  <si>
    <t xml:space="preserve">209,93
</t>
  </si>
  <si>
    <t>20.06.347</t>
  </si>
  <si>
    <t>507-0986</t>
  </si>
  <si>
    <t>Фланцы стальные плоские приварные из стали ВСт3сп2, ВСт3сп3, давлением: 1,0 МПа (10 кгс/см2), диаметром 100 мм</t>
  </si>
  <si>
    <t xml:space="preserve">83,2
</t>
  </si>
  <si>
    <t xml:space="preserve">280,03
</t>
  </si>
  <si>
    <t>20.06.348</t>
  </si>
  <si>
    <t>509-0104</t>
  </si>
  <si>
    <t>Скобы: двухлапковые</t>
  </si>
  <si>
    <t xml:space="preserve">30,18
</t>
  </si>
  <si>
    <t xml:space="preserve">111,02
</t>
  </si>
  <si>
    <t>19.17.771</t>
  </si>
  <si>
    <t>509-0966</t>
  </si>
  <si>
    <t>Прокладки из паронита марки ПМБ, толщиной: 1 мм, диаметром 50 мм...</t>
  </si>
  <si>
    <t xml:space="preserve">1000 шт.
</t>
  </si>
  <si>
    <t xml:space="preserve">2030
</t>
  </si>
  <si>
    <t xml:space="preserve">6713,97
</t>
  </si>
  <si>
    <t xml:space="preserve">   - Прокладки из паронита марки ПМБ, толщиной: 1 мм, диаметром 50 мм</t>
  </si>
  <si>
    <t>04.02.101</t>
  </si>
  <si>
    <t>509-0967</t>
  </si>
  <si>
    <t>Прокладки из паронита марки ПМБ, толщиной: 1 мм, диаметром 100 мм</t>
  </si>
  <si>
    <t xml:space="preserve">3250
</t>
  </si>
  <si>
    <t xml:space="preserve">21077
</t>
  </si>
  <si>
    <t>04.02.102</t>
  </si>
  <si>
    <t>509-2160</t>
  </si>
  <si>
    <t>Прокладки паронитовые</t>
  </si>
  <si>
    <t xml:space="preserve">24,9
</t>
  </si>
  <si>
    <t xml:space="preserve">114,84
</t>
  </si>
  <si>
    <t>Среднее (04.02.081, 04.02.085)</t>
  </si>
  <si>
    <t>999-0005</t>
  </si>
  <si>
    <t>Масса</t>
  </si>
  <si>
    <t>999-9950</t>
  </si>
  <si>
    <t>Вспомогательные ненормируемые материал...</t>
  </si>
  <si>
    <t xml:space="preserve">1
</t>
  </si>
  <si>
    <t xml:space="preserve">5,33
</t>
  </si>
  <si>
    <t xml:space="preserve">   - Вспомогательные ненормируемые материалы</t>
  </si>
  <si>
    <t xml:space="preserve">   - Вспомогательные ненормируемые материальные ресурсы (2% от оплаты труда рабочих)</t>
  </si>
  <si>
    <t>ТСЦ-103-0131</t>
  </si>
  <si>
    <t>Трубы стальные электросварные прямошовные со снятой фаской из стали марок БСт2кп-БСт4кп и БСт2пс-БСт4пс наружный диаметр: 32 мм, толщина стенки 2,5 мм</t>
  </si>
  <si>
    <t xml:space="preserve">11,9
</t>
  </si>
  <si>
    <t xml:space="preserve">46,55
</t>
  </si>
  <si>
    <t>ГК ЕТО №4/1 от 31.01.2014 г., п.188*1.82/1000</t>
  </si>
  <si>
    <t>ТСЦ-103-0134</t>
  </si>
  <si>
    <t>Трубы стальные электросварные прямошовные со снятой фаской из стали марок БСт2кп-БСт4кп и БСт2пс-БСт4пс наружный диаметр: 40 мм, толщина стенки 3 мм</t>
  </si>
  <si>
    <t xml:space="preserve">17,9
</t>
  </si>
  <si>
    <t xml:space="preserve">70,07
</t>
  </si>
  <si>
    <t>ГК ЕТО №4/1 от 31.01.2014 г., п.188*2.74/1000</t>
  </si>
  <si>
    <t>ТСЦ-103-0139</t>
  </si>
  <si>
    <t>Трубы стальные электросварные прямошовные со снятой фаской из стали марок БСт2кп-БСт4кп и БСт2пс-БСт4пс наружный диаметр: 57 мм, толщина стенки 3,5 мм</t>
  </si>
  <si>
    <t xml:space="preserve">30,2
</t>
  </si>
  <si>
    <t xml:space="preserve">118,15
</t>
  </si>
  <si>
    <t>ГК ЕТО №4/1 от 31.01.2014 г., п.188*4.62/1000</t>
  </si>
  <si>
    <t>ТСЦ-103-0161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</si>
  <si>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4 мм</t>
  </si>
  <si>
    <t xml:space="preserve">67,3
</t>
  </si>
  <si>
    <t xml:space="preserve">263,41
</t>
  </si>
  <si>
    <t>ГК ЕТО №4/1 от 31.01.2014 г., п.188*10.3/1000</t>
  </si>
  <si>
    <t>ТСЦ-201-0888</t>
  </si>
  <si>
    <t>Опоры скользящие и катковые, крепежные детали, хомуты</t>
  </si>
  <si>
    <t xml:space="preserve">12870
</t>
  </si>
  <si>
    <t xml:space="preserve">75658,46
</t>
  </si>
  <si>
    <t>Среднее (08.01.420, 20.07.020)</t>
  </si>
  <si>
    <t>ТСЦ-507-0981</t>
  </si>
  <si>
    <t>Фланцы стальные плоские приварные из стали ВСт3сп2, ВСт3сп3, давлением: 1,0 МПа (10 кгс/см2), диаметром 32 мм</t>
  </si>
  <si>
    <t xml:space="preserve">31
</t>
  </si>
  <si>
    <t xml:space="preserve">77,06
</t>
  </si>
  <si>
    <t>20.06.343</t>
  </si>
  <si>
    <t>ТСЦ-507-1973</t>
  </si>
  <si>
    <t>Отводы 90 град. с радиусом кривизны R=1,5 Ду на Ру до 16 МПа (160 кгс/см2), диаметром условного прохода: 50 мм, наружным диаметром 57 мм, толщиной стенки 3 мм</t>
  </si>
  <si>
    <t xml:space="preserve">21,5
</t>
  </si>
  <si>
    <t xml:space="preserve">31,17
</t>
  </si>
  <si>
    <t>20.06.3003</t>
  </si>
  <si>
    <t>ТСЦ-507-1982</t>
  </si>
  <si>
    <t>Отводы 90 град. с радиусом кривизны R=1,5 Ду на Ру до 16 МПа (160 кгс/см2), диаметром условного прохода: 100 мм, наружным диаметром 108 мм, толщиной стенки 4 мм</t>
  </si>
  <si>
    <t xml:space="preserve">68
</t>
  </si>
  <si>
    <t xml:space="preserve">188
</t>
  </si>
  <si>
    <t>20.06.3017</t>
  </si>
  <si>
    <t>ТСЦ-507-2277</t>
  </si>
  <si>
    <t>Переходы концентрические на Ру до 16 МПа (160 кгс/см2) диаметром условного прохода: 50х40 мм, наружным диаметром и толщиной стенки 57х4-45х2,5 мм</t>
  </si>
  <si>
    <t xml:space="preserve">42,5
</t>
  </si>
  <si>
    <t xml:space="preserve">42,81
</t>
  </si>
  <si>
    <t>Среднее (20.06.241,20.06.241.1)</t>
  </si>
  <si>
    <t>ТСЦ-507-2288</t>
  </si>
  <si>
    <t>Переходы концентрические на Ру до 16 МПа (160 кгс/см2) диаметром условного прохода: 80х50 мм, наружным диаметром и толщиной стенки 89х3,5-57х3 мм</t>
  </si>
  <si>
    <t xml:space="preserve">68,35
</t>
  </si>
  <si>
    <t>20.06.244</t>
  </si>
  <si>
    <t>ТСЦ-507-2293</t>
  </si>
  <si>
    <t>Переходы концентрические на Ру до 16 МПа (160 кгс/см2) диаметром условного прохода: 100х80 мм, наружным диаметром и толщиной стенки 108х4-89х3,5 мм</t>
  </si>
  <si>
    <t xml:space="preserve">74,4
</t>
  </si>
  <si>
    <t xml:space="preserve">99,07
</t>
  </si>
  <si>
    <t>20.06.244.11</t>
  </si>
  <si>
    <t>ТСЦ-507-2383</t>
  </si>
  <si>
    <t>Заглушки эллиптические на Ру 10 МПа (100 кгс/см2) из стали 20, диаметром условного прохода: 50 мм, наружным диаметром 57 мм, толщиной стенки 5,0 мм</t>
  </si>
  <si>
    <t xml:space="preserve">39,5
</t>
  </si>
  <si>
    <t xml:space="preserve">47,58
</t>
  </si>
  <si>
    <t>20.06.203</t>
  </si>
  <si>
    <t>ТСЦ-901-0001</t>
  </si>
  <si>
    <t>Кран шаровый фланцевый КШ.Ц.Ф.050, 2200/1,18/5,33</t>
  </si>
  <si>
    <t xml:space="preserve">шт
</t>
  </si>
  <si>
    <t xml:space="preserve">349,79
</t>
  </si>
  <si>
    <t xml:space="preserve">1864,38
</t>
  </si>
  <si>
    <t>ТСЦ-901-0002</t>
  </si>
  <si>
    <t>Фильтр газовый Ду50, ФН2-6, Термобрест, (6285+662)/1,18/5,33</t>
  </si>
  <si>
    <t xml:space="preserve">1104,56
</t>
  </si>
  <si>
    <t xml:space="preserve">5887,3
</t>
  </si>
  <si>
    <t>ТСЦ-901-0003</t>
  </si>
  <si>
    <t>Кран шаровый газовый муфтовый Ду20, IVR-100, 7,81*48/1,18/5,33</t>
  </si>
  <si>
    <t xml:space="preserve">59,61
</t>
  </si>
  <si>
    <t xml:space="preserve">317,72
</t>
  </si>
  <si>
    <t>ТСЦ-901-0004</t>
  </si>
  <si>
    <t>Кран шаровый газовый муфтовый Ду15, IVR-100, 5,95*48/1,18/5,33</t>
  </si>
  <si>
    <t xml:space="preserve">45,41
</t>
  </si>
  <si>
    <t xml:space="preserve">242,04
</t>
  </si>
  <si>
    <t>ТСЦ-901-0005</t>
  </si>
  <si>
    <t>Запорный кран для манометра RM-15MM, Watts, 9*48/1,18/5,33</t>
  </si>
  <si>
    <t xml:space="preserve">68,69
</t>
  </si>
  <si>
    <t xml:space="preserve">366,12
</t>
  </si>
  <si>
    <t>ТСЦ-901-0006</t>
  </si>
  <si>
    <t>Антивибрационная газовая вставка Ду50 GA, Giuliani Aello, 86*48/1,18/5,33</t>
  </si>
  <si>
    <t xml:space="preserve">656,34
</t>
  </si>
  <si>
    <t xml:space="preserve">3498,29
</t>
  </si>
  <si>
    <t>Итого по строительным материалам</t>
  </si>
  <si>
    <t xml:space="preserve">                  Оборудование</t>
  </si>
  <si>
    <t>ТСЦ-999-0001</t>
  </si>
  <si>
    <t>Счетчик газа Ду-100, СГ16М-400, Раско, 64900/1,18/3,94</t>
  </si>
  <si>
    <t xml:space="preserve">13959,39
</t>
  </si>
  <si>
    <t xml:space="preserve">55000
</t>
  </si>
  <si>
    <t>ТСЦ-999-0004</t>
  </si>
  <si>
    <t>Регулятор давления газа Ду32 RG/2MB, Madas, 751*48/1,18/3,94</t>
  </si>
  <si>
    <t xml:space="preserve">7753,59
</t>
  </si>
  <si>
    <t xml:space="preserve">30549,15
</t>
  </si>
  <si>
    <t>Итого оборудование</t>
  </si>
  <si>
    <t xml:space="preserve"> </t>
  </si>
  <si>
    <t>Стройка: Челябинская область, Ашинский район, г.Сим</t>
  </si>
  <si>
    <t>Объект: Капитальный ремонт котельной по ул. 40 лет Октября 15а, с заменой котла КВ-3/95 на КВ-ГМ-3,48-95Н</t>
  </si>
  <si>
    <t>ЛОКАЛЬНАЯ СМЕТА № 2-3-3</t>
  </si>
  <si>
    <t>на Внутреннее газоснабжение. Изм. 3</t>
  </si>
  <si>
    <t>Составлена в базисных ценах на 01.2000 г. и текущих ценах на 1 квартал 2014г.</t>
  </si>
  <si>
    <t>ЛОКАЛЬНЫЙ РЕСУРСНЫЙ СМЕТНЫЙ РАСЧЕТ № 2-3-3</t>
  </si>
  <si>
    <t>УТВЕРЖДАЮ</t>
  </si>
  <si>
    <t>Глава Симского городского поселения</t>
  </si>
  <si>
    <t>______________________ В.А. Саблуков</t>
  </si>
  <si>
    <t>"____" _____________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</si>
</sst>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80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80" applyFont="1" applyAlignment="1">
      <alignment horizontal="left"/>
      <protection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11" fillId="0" borderId="11" xfId="0" applyFont="1" applyBorder="1" applyAlignment="1">
      <alignment vertical="top"/>
    </xf>
    <xf numFmtId="164" fontId="11" fillId="0" borderId="12" xfId="60" applyNumberFormat="1" applyFont="1" applyBorder="1" applyAlignment="1">
      <alignment horizontal="right"/>
      <protection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right" vertical="top"/>
    </xf>
    <xf numFmtId="0" fontId="6" fillId="0" borderId="0" xfId="58" applyFont="1">
      <alignment/>
      <protection/>
    </xf>
    <xf numFmtId="0" fontId="6" fillId="0" borderId="0" xfId="60" applyFont="1">
      <alignment/>
      <protection/>
    </xf>
    <xf numFmtId="2" fontId="11" fillId="0" borderId="13" xfId="0" applyNumberFormat="1" applyFont="1" applyBorder="1" applyAlignment="1">
      <alignment horizontal="right" vertical="top"/>
    </xf>
    <xf numFmtId="0" fontId="8" fillId="0" borderId="13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2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8" fillId="0" borderId="0" xfId="54" applyFont="1" applyAlignment="1">
      <alignment horizontal="right" vertical="top" wrapText="1"/>
      <protection/>
    </xf>
    <xf numFmtId="0" fontId="8" fillId="0" borderId="0" xfId="83" applyFont="1" applyAlignment="1">
      <alignment horizontal="left" vertical="top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12" xfId="0" applyFont="1" applyBorder="1" applyAlignment="1">
      <alignment vertical="top"/>
    </xf>
    <xf numFmtId="164" fontId="10" fillId="0" borderId="12" xfId="60" applyNumberFormat="1" applyFont="1" applyBorder="1" applyAlignment="1">
      <alignment horizontal="right"/>
      <protection/>
    </xf>
    <xf numFmtId="164" fontId="11" fillId="0" borderId="0" xfId="60" applyNumberFormat="1" applyFont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8" fillId="0" borderId="0" xfId="54" applyNumberFormat="1" applyFont="1" applyAlignment="1">
      <alignment horizontal="right" vertical="top" wrapText="1"/>
      <protection/>
    </xf>
    <xf numFmtId="2" fontId="6" fillId="0" borderId="0" xfId="0" applyNumberFormat="1" applyFont="1" applyAlignment="1">
      <alignment/>
    </xf>
    <xf numFmtId="2" fontId="6" fillId="0" borderId="0" xfId="54" applyNumberFormat="1" applyFont="1" applyAlignment="1">
      <alignment horizontal="right" vertical="top" wrapText="1"/>
      <protection/>
    </xf>
    <xf numFmtId="0" fontId="6" fillId="0" borderId="0" xfId="0" applyFont="1" applyAlignment="1">
      <alignment vertical="top"/>
    </xf>
    <xf numFmtId="0" fontId="6" fillId="0" borderId="18" xfId="62" applyFont="1" applyBorder="1">
      <alignment horizontal="center" wrapText="1"/>
      <protection/>
    </xf>
    <xf numFmtId="0" fontId="6" fillId="0" borderId="18" xfId="62" applyFont="1" applyFill="1" applyBorder="1">
      <alignment horizontal="center" wrapText="1"/>
      <protection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2" fontId="8" fillId="0" borderId="18" xfId="0" applyNumberFormat="1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42" applyFont="1" applyBorder="1">
      <alignment horizontal="center"/>
      <protection/>
    </xf>
    <xf numFmtId="0" fontId="6" fillId="0" borderId="1" xfId="42" applyFont="1" applyBorder="1">
      <alignment horizontal="center"/>
      <protection/>
    </xf>
    <xf numFmtId="0" fontId="8" fillId="0" borderId="1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wrapText="1"/>
    </xf>
    <xf numFmtId="2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right" vertical="top"/>
    </xf>
    <xf numFmtId="1" fontId="10" fillId="0" borderId="1" xfId="0" applyNumberFormat="1" applyFont="1" applyBorder="1" applyAlignment="1">
      <alignment horizontal="right" vertical="top" wrapText="1"/>
    </xf>
    <xf numFmtId="0" fontId="11" fillId="0" borderId="18" xfId="0" applyFont="1" applyBorder="1" applyAlignment="1">
      <alignment horizontal="right" vertical="top"/>
    </xf>
    <xf numFmtId="49" fontId="11" fillId="0" borderId="18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2" fontId="11" fillId="0" borderId="18" xfId="0" applyNumberFormat="1" applyFont="1" applyBorder="1" applyAlignment="1">
      <alignment horizontal="right" vertical="top" wrapText="1"/>
    </xf>
    <xf numFmtId="2" fontId="11" fillId="0" borderId="18" xfId="0" applyNumberFormat="1" applyFont="1" applyBorder="1" applyAlignment="1">
      <alignment horizontal="right" vertical="top"/>
    </xf>
    <xf numFmtId="1" fontId="10" fillId="0" borderId="18" xfId="0" applyNumberFormat="1" applyFont="1" applyBorder="1" applyAlignment="1">
      <alignment horizontal="right" vertical="top" wrapText="1"/>
    </xf>
    <xf numFmtId="2" fontId="8" fillId="0" borderId="1" xfId="54" applyNumberFormat="1" applyFont="1" applyBorder="1" applyAlignment="1">
      <alignment horizontal="right" vertical="top" wrapText="1"/>
      <protection/>
    </xf>
    <xf numFmtId="2" fontId="6" fillId="0" borderId="1" xfId="0" applyNumberFormat="1" applyFont="1" applyBorder="1" applyAlignment="1">
      <alignment/>
    </xf>
    <xf numFmtId="2" fontId="6" fillId="0" borderId="1" xfId="54" applyNumberFormat="1" applyFont="1" applyBorder="1" applyAlignment="1">
      <alignment horizontal="right" vertical="top" wrapText="1"/>
      <protection/>
    </xf>
    <xf numFmtId="0" fontId="8" fillId="0" borderId="1" xfId="54" applyFont="1" applyBorder="1" applyAlignment="1">
      <alignment horizontal="right" vertical="top" wrapText="1"/>
      <protection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0" fillId="0" borderId="19" xfId="58" applyNumberFormat="1" applyFont="1" applyBorder="1" applyAlignment="1">
      <alignment horizontal="right"/>
      <protection/>
    </xf>
    <xf numFmtId="2" fontId="10" fillId="0" borderId="12" xfId="58" applyNumberFormat="1" applyFont="1" applyBorder="1" applyAlignment="1">
      <alignment horizontal="right"/>
      <protection/>
    </xf>
    <xf numFmtId="2" fontId="11" fillId="0" borderId="19" xfId="60" applyNumberFormat="1" applyFont="1" applyBorder="1" applyAlignment="1">
      <alignment horizontal="right"/>
      <protection/>
    </xf>
    <xf numFmtId="2" fontId="11" fillId="0" borderId="12" xfId="60" applyNumberFormat="1" applyFont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9" fillId="0" borderId="0" xfId="80" applyFont="1">
      <alignment horizontal="center"/>
      <protection/>
    </xf>
    <xf numFmtId="0" fontId="8" fillId="0" borderId="0" xfId="80" applyFont="1">
      <alignment horizontal="center"/>
      <protection/>
    </xf>
    <xf numFmtId="0" fontId="8" fillId="0" borderId="0" xfId="80" applyFont="1" applyAlignment="1">
      <alignment horizontal="left"/>
      <protection/>
    </xf>
    <xf numFmtId="0" fontId="8" fillId="0" borderId="1" xfId="54" applyFont="1" applyBorder="1" applyAlignment="1">
      <alignment horizontal="left" vertical="top" wrapText="1"/>
      <protection/>
    </xf>
    <xf numFmtId="0" fontId="11" fillId="0" borderId="1" xfId="54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0" xfId="80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ндексы" xfId="52"/>
    <cellStyle name="Итог" xfId="53"/>
    <cellStyle name="Итоги" xfId="54"/>
    <cellStyle name="ИтогоАктБазЦ" xfId="55"/>
    <cellStyle name="ИтогоАктБИМ" xfId="56"/>
    <cellStyle name="ИтогоАктРесМет" xfId="57"/>
    <cellStyle name="ИтогоБазЦ" xfId="58"/>
    <cellStyle name="ИтогоБИМ" xfId="59"/>
    <cellStyle name="ИтогоРесМет" xfId="60"/>
    <cellStyle name="Контрольная ячейка" xfId="61"/>
    <cellStyle name="ЛокСмета" xfId="62"/>
    <cellStyle name="ЛокСмМТСН" xfId="63"/>
    <cellStyle name="М29" xfId="64"/>
    <cellStyle name="Название" xfId="65"/>
    <cellStyle name="Нейтральный" xfId="66"/>
    <cellStyle name="ОбСмета" xfId="67"/>
    <cellStyle name="Параметр" xfId="68"/>
    <cellStyle name="ПеременныеСметы" xfId="69"/>
    <cellStyle name="Плохой" xfId="70"/>
    <cellStyle name="Пояснение" xfId="71"/>
    <cellStyle name="Примечание" xfId="72"/>
    <cellStyle name="Percent" xfId="73"/>
    <cellStyle name="РесСмета" xfId="74"/>
    <cellStyle name="СводВедРес" xfId="75"/>
    <cellStyle name="СводкаСтоимРаб" xfId="76"/>
    <cellStyle name="СводРасч" xfId="77"/>
    <cellStyle name="Связанная ячейка" xfId="78"/>
    <cellStyle name="Текст предупреждения" xfId="79"/>
    <cellStyle name="Титул" xfId="80"/>
    <cellStyle name="Comma" xfId="81"/>
    <cellStyle name="Comma [0]" xfId="82"/>
    <cellStyle name="Хвост" xfId="83"/>
    <cellStyle name="Хороший" xfId="84"/>
    <cellStyle name="Ценник" xfId="85"/>
    <cellStyle name="Экспертиза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86"/>
  <sheetViews>
    <sheetView showGridLines="0" tabSelected="1" zoomScalePageLayoutView="0" workbookViewId="0" topLeftCell="A1">
      <selection activeCell="H8" sqref="H8"/>
    </sheetView>
  </sheetViews>
  <sheetFormatPr defaultColWidth="9.00390625" defaultRowHeight="12.75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10" ht="15.75">
      <c r="A2" s="2" t="s">
        <v>36</v>
      </c>
      <c r="H2" s="3" t="s">
        <v>719</v>
      </c>
      <c r="I2" s="2"/>
      <c r="J2" s="2"/>
    </row>
    <row r="3" spans="1:10" ht="15.75">
      <c r="A3" s="2"/>
      <c r="H3" s="3" t="s">
        <v>720</v>
      </c>
      <c r="I3" s="2"/>
      <c r="J3" s="2"/>
    </row>
    <row r="4" spans="1:10" ht="15.75">
      <c r="A4" s="4"/>
      <c r="B4" s="5"/>
      <c r="C4" s="5"/>
      <c r="D4" s="5"/>
      <c r="E4" s="5"/>
      <c r="F4" s="5"/>
      <c r="G4" s="5"/>
      <c r="H4" s="137" t="s">
        <v>721</v>
      </c>
      <c r="I4" s="2"/>
      <c r="J4" s="2"/>
    </row>
    <row r="5" spans="1:10" ht="15.75">
      <c r="A5" s="5"/>
      <c r="B5" s="5"/>
      <c r="C5" s="5"/>
      <c r="D5" s="5"/>
      <c r="E5" s="5"/>
      <c r="F5" s="5"/>
      <c r="G5" s="5"/>
      <c r="H5" s="138" t="s">
        <v>722</v>
      </c>
      <c r="I5" s="2"/>
      <c r="J5" s="2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8" customFormat="1" ht="12">
      <c r="A7" s="6"/>
      <c r="B7" s="7"/>
      <c r="C7" s="7"/>
      <c r="D7" s="7"/>
    </row>
    <row r="8" spans="1:4" s="8" customFormat="1" ht="12">
      <c r="A8" s="9" t="s">
        <v>713</v>
      </c>
      <c r="B8" s="7"/>
      <c r="C8" s="7"/>
      <c r="D8" s="7"/>
    </row>
    <row r="9" spans="1:4" s="8" customFormat="1" ht="12">
      <c r="A9" s="6"/>
      <c r="B9" s="7"/>
      <c r="C9" s="7"/>
      <c r="D9" s="7"/>
    </row>
    <row r="10" spans="1:4" s="8" customFormat="1" ht="12">
      <c r="A10" s="9" t="s">
        <v>714</v>
      </c>
      <c r="B10" s="7"/>
      <c r="C10" s="7"/>
      <c r="D10" s="7"/>
    </row>
    <row r="11" spans="1:21" s="8" customFormat="1" ht="15">
      <c r="A11" s="117" t="s">
        <v>715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8" customFormat="1" ht="12">
      <c r="A12" s="118" t="s">
        <v>33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s="8" customFormat="1" ht="12">
      <c r="A13" s="118" t="s">
        <v>716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s="8" customFormat="1" ht="12">
      <c r="A14" s="119" t="s">
        <v>37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="8" customFormat="1" ht="12"/>
    <row r="16" spans="7:21" s="8" customFormat="1" ht="12">
      <c r="G16" s="113" t="s">
        <v>18</v>
      </c>
      <c r="H16" s="114"/>
      <c r="I16" s="115"/>
      <c r="J16" s="113" t="s">
        <v>19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</row>
    <row r="17" spans="4:21" s="8" customFormat="1" ht="12.75">
      <c r="D17" s="6" t="s">
        <v>2</v>
      </c>
      <c r="G17" s="107">
        <f>36689/1000</f>
        <v>36.689</v>
      </c>
      <c r="H17" s="108"/>
      <c r="I17" s="12" t="s">
        <v>3</v>
      </c>
      <c r="J17" s="109">
        <f>179790/1000</f>
        <v>179.79</v>
      </c>
      <c r="K17" s="110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3</v>
      </c>
    </row>
    <row r="18" spans="4:21" s="8" customFormat="1" ht="12.75">
      <c r="D18" s="14" t="s">
        <v>34</v>
      </c>
      <c r="F18" s="15"/>
      <c r="G18" s="107">
        <f>23016/1000</f>
        <v>23.016</v>
      </c>
      <c r="H18" s="108"/>
      <c r="I18" s="12" t="s">
        <v>3</v>
      </c>
      <c r="J18" s="109">
        <f>90682/1000</f>
        <v>90.682</v>
      </c>
      <c r="K18" s="110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3</v>
      </c>
    </row>
    <row r="19" spans="4:21" s="8" customFormat="1" ht="12.75">
      <c r="D19" s="14" t="s">
        <v>35</v>
      </c>
      <c r="F19" s="15"/>
      <c r="G19" s="107">
        <f>8336/1000</f>
        <v>8.336</v>
      </c>
      <c r="H19" s="108"/>
      <c r="I19" s="12" t="s">
        <v>3</v>
      </c>
      <c r="J19" s="109">
        <f>58656/1000</f>
        <v>58.656</v>
      </c>
      <c r="K19" s="110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3</v>
      </c>
    </row>
    <row r="20" spans="4:23" s="8" customFormat="1" ht="12.75">
      <c r="D20" s="6" t="s">
        <v>4</v>
      </c>
      <c r="G20" s="107">
        <f>(V20+V21)/1000</f>
        <v>0.17593</v>
      </c>
      <c r="H20" s="108"/>
      <c r="I20" s="12" t="s">
        <v>5</v>
      </c>
      <c r="J20" s="109">
        <f>(W20+W21)/1000</f>
        <v>0.17593</v>
      </c>
      <c r="K20" s="110"/>
      <c r="L20" s="13"/>
      <c r="M20" s="13"/>
      <c r="N20" s="13"/>
      <c r="O20" s="13"/>
      <c r="P20" s="13"/>
      <c r="Q20" s="13"/>
      <c r="R20" s="13"/>
      <c r="S20" s="13"/>
      <c r="T20" s="13"/>
      <c r="U20" s="12" t="s">
        <v>5</v>
      </c>
      <c r="V20" s="16">
        <v>164.96</v>
      </c>
      <c r="W20" s="17">
        <v>164.96</v>
      </c>
    </row>
    <row r="21" spans="4:23" s="8" customFormat="1" ht="12.75">
      <c r="D21" s="6" t="s">
        <v>6</v>
      </c>
      <c r="G21" s="107">
        <f>2172/1000</f>
        <v>2.172</v>
      </c>
      <c r="H21" s="108"/>
      <c r="I21" s="12" t="s">
        <v>3</v>
      </c>
      <c r="J21" s="109">
        <f>23959/1000</f>
        <v>23.959</v>
      </c>
      <c r="K21" s="110"/>
      <c r="L21" s="13"/>
      <c r="M21" s="13"/>
      <c r="N21" s="13"/>
      <c r="O21" s="13"/>
      <c r="P21" s="13"/>
      <c r="Q21" s="13"/>
      <c r="R21" s="13"/>
      <c r="S21" s="13"/>
      <c r="T21" s="13"/>
      <c r="U21" s="12" t="s">
        <v>3</v>
      </c>
      <c r="V21" s="16">
        <v>10.97</v>
      </c>
      <c r="W21" s="17">
        <v>10.97</v>
      </c>
    </row>
    <row r="22" spans="6:21" s="8" customFormat="1" ht="12">
      <c r="F22" s="7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9"/>
    </row>
    <row r="23" spans="2:21" s="8" customFormat="1" ht="12">
      <c r="B23" s="7"/>
      <c r="C23" s="7"/>
      <c r="D23" s="7"/>
      <c r="F23" s="15"/>
      <c r="G23" s="21"/>
      <c r="H23" s="21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2"/>
    </row>
    <row r="24" s="8" customFormat="1" ht="12">
      <c r="A24" s="6" t="s">
        <v>717</v>
      </c>
    </row>
    <row r="25" s="8" customFormat="1" ht="12.75" thickBot="1">
      <c r="A25" s="24"/>
    </row>
    <row r="26" spans="1:21" s="26" customFormat="1" ht="27" customHeight="1" thickBot="1">
      <c r="A26" s="116" t="s">
        <v>7</v>
      </c>
      <c r="B26" s="116" t="s">
        <v>8</v>
      </c>
      <c r="C26" s="116" t="s">
        <v>9</v>
      </c>
      <c r="D26" s="112" t="s">
        <v>10</v>
      </c>
      <c r="E26" s="112"/>
      <c r="F26" s="112"/>
      <c r="G26" s="112" t="s">
        <v>11</v>
      </c>
      <c r="H26" s="112"/>
      <c r="I26" s="112"/>
      <c r="J26" s="112" t="s">
        <v>12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26" customFormat="1" ht="22.5" customHeight="1" thickBot="1">
      <c r="A27" s="116"/>
      <c r="B27" s="116"/>
      <c r="C27" s="116"/>
      <c r="D27" s="111" t="s">
        <v>1</v>
      </c>
      <c r="E27" s="25" t="s">
        <v>13</v>
      </c>
      <c r="F27" s="25" t="s">
        <v>14</v>
      </c>
      <c r="G27" s="111" t="s">
        <v>1</v>
      </c>
      <c r="H27" s="25" t="s">
        <v>13</v>
      </c>
      <c r="I27" s="25" t="s">
        <v>14</v>
      </c>
      <c r="J27" s="111" t="s">
        <v>1</v>
      </c>
      <c r="K27" s="25" t="s">
        <v>13</v>
      </c>
      <c r="L27" s="25"/>
      <c r="M27" s="25"/>
      <c r="N27" s="25"/>
      <c r="O27" s="25"/>
      <c r="P27" s="25"/>
      <c r="Q27" s="25"/>
      <c r="R27" s="25"/>
      <c r="S27" s="25"/>
      <c r="T27" s="25"/>
      <c r="U27" s="25" t="s">
        <v>14</v>
      </c>
    </row>
    <row r="28" spans="1:21" s="26" customFormat="1" ht="22.5" customHeight="1" thickBot="1">
      <c r="A28" s="116"/>
      <c r="B28" s="116"/>
      <c r="C28" s="116"/>
      <c r="D28" s="111"/>
      <c r="E28" s="25" t="s">
        <v>15</v>
      </c>
      <c r="F28" s="25" t="s">
        <v>16</v>
      </c>
      <c r="G28" s="111"/>
      <c r="H28" s="25" t="s">
        <v>15</v>
      </c>
      <c r="I28" s="25" t="s">
        <v>16</v>
      </c>
      <c r="J28" s="111"/>
      <c r="K28" s="25" t="s">
        <v>15</v>
      </c>
      <c r="L28" s="25"/>
      <c r="M28" s="25"/>
      <c r="N28" s="25"/>
      <c r="O28" s="25"/>
      <c r="P28" s="25"/>
      <c r="Q28" s="25"/>
      <c r="R28" s="25"/>
      <c r="S28" s="25"/>
      <c r="T28" s="25"/>
      <c r="U28" s="25" t="s">
        <v>16</v>
      </c>
    </row>
    <row r="29" spans="1:21" s="7" customFormat="1" ht="12.75">
      <c r="A29" s="51">
        <v>1</v>
      </c>
      <c r="B29" s="51">
        <v>2</v>
      </c>
      <c r="C29" s="51">
        <v>3</v>
      </c>
      <c r="D29" s="52">
        <v>4</v>
      </c>
      <c r="E29" s="51">
        <v>5</v>
      </c>
      <c r="F29" s="51">
        <v>6</v>
      </c>
      <c r="G29" s="52">
        <v>7</v>
      </c>
      <c r="H29" s="51">
        <v>8</v>
      </c>
      <c r="I29" s="51">
        <v>9</v>
      </c>
      <c r="J29" s="52">
        <v>10</v>
      </c>
      <c r="K29" s="51">
        <v>11</v>
      </c>
      <c r="L29" s="51"/>
      <c r="M29" s="51"/>
      <c r="N29" s="51"/>
      <c r="O29" s="51"/>
      <c r="P29" s="51"/>
      <c r="Q29" s="51"/>
      <c r="R29" s="51"/>
      <c r="S29" s="51"/>
      <c r="T29" s="51"/>
      <c r="U29" s="51">
        <v>12</v>
      </c>
    </row>
    <row r="30" spans="1:21" s="32" customFormat="1" ht="21" customHeight="1">
      <c r="A30" s="105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s="32" customFormat="1" ht="84">
      <c r="A31" s="53">
        <v>1</v>
      </c>
      <c r="B31" s="54" t="s">
        <v>40</v>
      </c>
      <c r="C31" s="55" t="s">
        <v>41</v>
      </c>
      <c r="D31" s="56">
        <v>5144.43</v>
      </c>
      <c r="E31" s="57" t="s">
        <v>42</v>
      </c>
      <c r="F31" s="56" t="s">
        <v>43</v>
      </c>
      <c r="G31" s="56">
        <v>75</v>
      </c>
      <c r="H31" s="56" t="s">
        <v>44</v>
      </c>
      <c r="I31" s="56" t="s">
        <v>45</v>
      </c>
      <c r="J31" s="56">
        <v>526</v>
      </c>
      <c r="K31" s="57" t="s">
        <v>46</v>
      </c>
      <c r="L31" s="57"/>
      <c r="M31" s="57"/>
      <c r="N31" s="57"/>
      <c r="O31" s="57"/>
      <c r="P31" s="57"/>
      <c r="Q31" s="57"/>
      <c r="R31" s="57"/>
      <c r="S31" s="57"/>
      <c r="T31" s="57"/>
      <c r="U31" s="57" t="s">
        <v>47</v>
      </c>
    </row>
    <row r="32" spans="1:26" s="7" customFormat="1" ht="12">
      <c r="A32" s="58"/>
      <c r="B32" s="59" t="s">
        <v>48</v>
      </c>
      <c r="C32" s="60" t="s">
        <v>49</v>
      </c>
      <c r="D32" s="61"/>
      <c r="E32" s="62"/>
      <c r="F32" s="61"/>
      <c r="G32" s="61">
        <v>26</v>
      </c>
      <c r="H32" s="61"/>
      <c r="I32" s="61"/>
      <c r="J32" s="61">
        <v>243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32"/>
      <c r="W32" s="32"/>
      <c r="X32" s="32"/>
      <c r="Y32" s="32"/>
      <c r="Z32" s="32"/>
    </row>
    <row r="33" spans="1:26" s="7" customFormat="1" ht="12">
      <c r="A33" s="58"/>
      <c r="B33" s="59" t="s">
        <v>50</v>
      </c>
      <c r="C33" s="60" t="s">
        <v>51</v>
      </c>
      <c r="D33" s="61"/>
      <c r="E33" s="62"/>
      <c r="F33" s="61"/>
      <c r="G33" s="61">
        <v>20</v>
      </c>
      <c r="H33" s="61"/>
      <c r="I33" s="61"/>
      <c r="J33" s="61">
        <v>172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32"/>
      <c r="W33" s="32"/>
      <c r="X33" s="32"/>
      <c r="Y33" s="32"/>
      <c r="Z33" s="32"/>
    </row>
    <row r="34" spans="1:26" s="7" customFormat="1" ht="12">
      <c r="A34" s="58"/>
      <c r="B34" s="59" t="s">
        <v>52</v>
      </c>
      <c r="C34" s="60" t="s">
        <v>53</v>
      </c>
      <c r="D34" s="61"/>
      <c r="E34" s="62"/>
      <c r="F34" s="61"/>
      <c r="G34" s="61">
        <v>132</v>
      </c>
      <c r="H34" s="61"/>
      <c r="I34" s="61"/>
      <c r="J34" s="61">
        <v>1019</v>
      </c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32"/>
      <c r="W34" s="32"/>
      <c r="X34" s="32"/>
      <c r="Y34" s="32"/>
      <c r="Z34" s="32"/>
    </row>
    <row r="35" spans="1:26" s="7" customFormat="1" ht="84">
      <c r="A35" s="53">
        <v>2</v>
      </c>
      <c r="B35" s="54" t="s">
        <v>54</v>
      </c>
      <c r="C35" s="55" t="s">
        <v>55</v>
      </c>
      <c r="D35" s="56">
        <v>4311.91</v>
      </c>
      <c r="E35" s="57" t="s">
        <v>56</v>
      </c>
      <c r="F35" s="56" t="s">
        <v>57</v>
      </c>
      <c r="G35" s="56">
        <v>1126</v>
      </c>
      <c r="H35" s="56" t="s">
        <v>58</v>
      </c>
      <c r="I35" s="56" t="s">
        <v>59</v>
      </c>
      <c r="J35" s="56">
        <v>7866</v>
      </c>
      <c r="K35" s="57" t="s">
        <v>60</v>
      </c>
      <c r="L35" s="57"/>
      <c r="M35" s="57"/>
      <c r="N35" s="57"/>
      <c r="O35" s="57"/>
      <c r="P35" s="57"/>
      <c r="Q35" s="57"/>
      <c r="R35" s="57"/>
      <c r="S35" s="57"/>
      <c r="T35" s="57"/>
      <c r="U35" s="57" t="s">
        <v>61</v>
      </c>
      <c r="V35" s="32"/>
      <c r="W35" s="32"/>
      <c r="X35" s="32"/>
      <c r="Y35" s="32"/>
      <c r="Z35" s="32"/>
    </row>
    <row r="36" spans="1:26" s="35" customFormat="1" ht="12">
      <c r="A36" s="58"/>
      <c r="B36" s="59" t="s">
        <v>62</v>
      </c>
      <c r="C36" s="60" t="s">
        <v>49</v>
      </c>
      <c r="D36" s="61"/>
      <c r="E36" s="62"/>
      <c r="F36" s="61"/>
      <c r="G36" s="61">
        <v>392</v>
      </c>
      <c r="H36" s="61"/>
      <c r="I36" s="61"/>
      <c r="J36" s="61">
        <v>3669</v>
      </c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32"/>
      <c r="W36" s="32"/>
      <c r="X36" s="32"/>
      <c r="Y36" s="32"/>
      <c r="Z36" s="32"/>
    </row>
    <row r="37" spans="1:26" ht="12.75">
      <c r="A37" s="58"/>
      <c r="B37" s="59" t="s">
        <v>63</v>
      </c>
      <c r="C37" s="60" t="s">
        <v>51</v>
      </c>
      <c r="D37" s="61"/>
      <c r="E37" s="62"/>
      <c r="F37" s="61"/>
      <c r="G37" s="61">
        <v>294</v>
      </c>
      <c r="H37" s="61"/>
      <c r="I37" s="61"/>
      <c r="J37" s="61">
        <v>2590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32"/>
      <c r="W37" s="32"/>
      <c r="X37" s="32"/>
      <c r="Y37" s="32"/>
      <c r="Z37" s="32"/>
    </row>
    <row r="38" spans="1:26" ht="12.75">
      <c r="A38" s="58"/>
      <c r="B38" s="59" t="s">
        <v>52</v>
      </c>
      <c r="C38" s="60" t="s">
        <v>53</v>
      </c>
      <c r="D38" s="61"/>
      <c r="E38" s="62"/>
      <c r="F38" s="61"/>
      <c r="G38" s="61">
        <v>1976</v>
      </c>
      <c r="H38" s="61"/>
      <c r="I38" s="61"/>
      <c r="J38" s="61">
        <v>15287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2"/>
      <c r="W38" s="32"/>
      <c r="X38" s="32"/>
      <c r="Y38" s="32"/>
      <c r="Z38" s="32"/>
    </row>
    <row r="39" spans="1:26" ht="84">
      <c r="A39" s="53">
        <v>3</v>
      </c>
      <c r="B39" s="54" t="s">
        <v>64</v>
      </c>
      <c r="C39" s="55">
        <v>0.01</v>
      </c>
      <c r="D39" s="56">
        <v>4176.48</v>
      </c>
      <c r="E39" s="57" t="s">
        <v>65</v>
      </c>
      <c r="F39" s="56" t="s">
        <v>66</v>
      </c>
      <c r="G39" s="56">
        <v>42</v>
      </c>
      <c r="H39" s="56" t="s">
        <v>67</v>
      </c>
      <c r="I39" s="56" t="s">
        <v>68</v>
      </c>
      <c r="J39" s="56">
        <v>290</v>
      </c>
      <c r="K39" s="57" t="s">
        <v>69</v>
      </c>
      <c r="L39" s="57"/>
      <c r="M39" s="57"/>
      <c r="N39" s="57"/>
      <c r="O39" s="57"/>
      <c r="P39" s="57"/>
      <c r="Q39" s="57"/>
      <c r="R39" s="57"/>
      <c r="S39" s="57"/>
      <c r="T39" s="57"/>
      <c r="U39" s="57" t="s">
        <v>70</v>
      </c>
      <c r="V39" s="32"/>
      <c r="W39" s="32"/>
      <c r="X39" s="32"/>
      <c r="Y39" s="32"/>
      <c r="Z39" s="32"/>
    </row>
    <row r="40" spans="1:26" ht="12.75">
      <c r="A40" s="58"/>
      <c r="B40" s="59" t="s">
        <v>71</v>
      </c>
      <c r="C40" s="60" t="s">
        <v>49</v>
      </c>
      <c r="D40" s="61"/>
      <c r="E40" s="62"/>
      <c r="F40" s="61"/>
      <c r="G40" s="61">
        <v>14</v>
      </c>
      <c r="H40" s="61"/>
      <c r="I40" s="61"/>
      <c r="J40" s="61">
        <v>133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2"/>
      <c r="W40" s="32"/>
      <c r="X40" s="32"/>
      <c r="Y40" s="32"/>
      <c r="Z40" s="32"/>
    </row>
    <row r="41" spans="1:26" ht="12.75">
      <c r="A41" s="58"/>
      <c r="B41" s="59" t="s">
        <v>72</v>
      </c>
      <c r="C41" s="60" t="s">
        <v>51</v>
      </c>
      <c r="D41" s="61"/>
      <c r="E41" s="62"/>
      <c r="F41" s="61"/>
      <c r="G41" s="61">
        <v>10</v>
      </c>
      <c r="H41" s="61"/>
      <c r="I41" s="61"/>
      <c r="J41" s="61">
        <v>94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2"/>
      <c r="W41" s="32"/>
      <c r="X41" s="32"/>
      <c r="Y41" s="32"/>
      <c r="Z41" s="32"/>
    </row>
    <row r="42" spans="1:26" ht="12.75">
      <c r="A42" s="58"/>
      <c r="B42" s="59" t="s">
        <v>52</v>
      </c>
      <c r="C42" s="60" t="s">
        <v>53</v>
      </c>
      <c r="D42" s="61"/>
      <c r="E42" s="62"/>
      <c r="F42" s="61"/>
      <c r="G42" s="61">
        <v>72</v>
      </c>
      <c r="H42" s="61"/>
      <c r="I42" s="61"/>
      <c r="J42" s="61">
        <v>559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32"/>
      <c r="W42" s="32"/>
      <c r="X42" s="32"/>
      <c r="Y42" s="32"/>
      <c r="Z42" s="32"/>
    </row>
    <row r="43" spans="1:26" ht="84">
      <c r="A43" s="53">
        <v>4</v>
      </c>
      <c r="B43" s="54" t="s">
        <v>73</v>
      </c>
      <c r="C43" s="55">
        <v>0.3</v>
      </c>
      <c r="D43" s="56">
        <v>3794.72</v>
      </c>
      <c r="E43" s="57" t="s">
        <v>74</v>
      </c>
      <c r="F43" s="56" t="s">
        <v>75</v>
      </c>
      <c r="G43" s="56">
        <v>1138</v>
      </c>
      <c r="H43" s="56" t="s">
        <v>76</v>
      </c>
      <c r="I43" s="56" t="s">
        <v>77</v>
      </c>
      <c r="J43" s="56">
        <v>7852</v>
      </c>
      <c r="K43" s="57" t="s">
        <v>78</v>
      </c>
      <c r="L43" s="57"/>
      <c r="M43" s="57"/>
      <c r="N43" s="57"/>
      <c r="O43" s="57"/>
      <c r="P43" s="57"/>
      <c r="Q43" s="57"/>
      <c r="R43" s="57"/>
      <c r="S43" s="57"/>
      <c r="T43" s="57"/>
      <c r="U43" s="57" t="s">
        <v>79</v>
      </c>
      <c r="V43" s="32"/>
      <c r="W43" s="32"/>
      <c r="X43" s="32"/>
      <c r="Y43" s="32"/>
      <c r="Z43" s="32"/>
    </row>
    <row r="44" spans="1:26" ht="12.75">
      <c r="A44" s="58"/>
      <c r="B44" s="59" t="s">
        <v>80</v>
      </c>
      <c r="C44" s="60" t="s">
        <v>49</v>
      </c>
      <c r="D44" s="61"/>
      <c r="E44" s="62"/>
      <c r="F44" s="61"/>
      <c r="G44" s="61">
        <v>378</v>
      </c>
      <c r="H44" s="61"/>
      <c r="I44" s="61"/>
      <c r="J44" s="61">
        <v>3546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2"/>
      <c r="W44" s="32"/>
      <c r="X44" s="32"/>
      <c r="Y44" s="32"/>
      <c r="Z44" s="32"/>
    </row>
    <row r="45" spans="1:26" ht="12.75">
      <c r="A45" s="58"/>
      <c r="B45" s="59" t="s">
        <v>81</v>
      </c>
      <c r="C45" s="60" t="s">
        <v>51</v>
      </c>
      <c r="D45" s="61"/>
      <c r="E45" s="62"/>
      <c r="F45" s="61"/>
      <c r="G45" s="61">
        <v>284</v>
      </c>
      <c r="H45" s="61"/>
      <c r="I45" s="61"/>
      <c r="J45" s="61">
        <v>2503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32"/>
      <c r="W45" s="32"/>
      <c r="X45" s="32"/>
      <c r="Y45" s="32"/>
      <c r="Z45" s="32"/>
    </row>
    <row r="46" spans="1:26" ht="12.75">
      <c r="A46" s="58"/>
      <c r="B46" s="59" t="s">
        <v>52</v>
      </c>
      <c r="C46" s="60" t="s">
        <v>53</v>
      </c>
      <c r="D46" s="61"/>
      <c r="E46" s="62"/>
      <c r="F46" s="61"/>
      <c r="G46" s="61">
        <v>1969</v>
      </c>
      <c r="H46" s="61"/>
      <c r="I46" s="61"/>
      <c r="J46" s="61">
        <v>15068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32"/>
      <c r="W46" s="32"/>
      <c r="X46" s="32"/>
      <c r="Y46" s="32"/>
      <c r="Z46" s="32"/>
    </row>
    <row r="47" spans="1:26" ht="72">
      <c r="A47" s="53">
        <v>5</v>
      </c>
      <c r="B47" s="54" t="s">
        <v>82</v>
      </c>
      <c r="C47" s="55">
        <v>1</v>
      </c>
      <c r="D47" s="56">
        <v>67.3</v>
      </c>
      <c r="E47" s="57" t="s">
        <v>83</v>
      </c>
      <c r="F47" s="56"/>
      <c r="G47" s="56">
        <v>67</v>
      </c>
      <c r="H47" s="56" t="s">
        <v>84</v>
      </c>
      <c r="I47" s="56"/>
      <c r="J47" s="56">
        <v>263</v>
      </c>
      <c r="K47" s="57" t="s">
        <v>85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32"/>
      <c r="W47" s="32"/>
      <c r="X47" s="32"/>
      <c r="Y47" s="32"/>
      <c r="Z47" s="32"/>
    </row>
    <row r="48" spans="1:26" ht="72">
      <c r="A48" s="53">
        <v>6</v>
      </c>
      <c r="B48" s="54" t="s">
        <v>86</v>
      </c>
      <c r="C48" s="55">
        <v>25</v>
      </c>
      <c r="D48" s="56">
        <v>30.2</v>
      </c>
      <c r="E48" s="57" t="s">
        <v>87</v>
      </c>
      <c r="F48" s="56"/>
      <c r="G48" s="56">
        <v>755</v>
      </c>
      <c r="H48" s="56" t="s">
        <v>88</v>
      </c>
      <c r="I48" s="56"/>
      <c r="J48" s="56">
        <v>2954</v>
      </c>
      <c r="K48" s="57" t="s">
        <v>89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32"/>
      <c r="W48" s="32"/>
      <c r="X48" s="32"/>
      <c r="Y48" s="32"/>
      <c r="Z48" s="32"/>
    </row>
    <row r="49" spans="1:26" ht="72">
      <c r="A49" s="53">
        <v>7</v>
      </c>
      <c r="B49" s="54" t="s">
        <v>90</v>
      </c>
      <c r="C49" s="55">
        <v>1</v>
      </c>
      <c r="D49" s="56">
        <v>17.9</v>
      </c>
      <c r="E49" s="57" t="s">
        <v>91</v>
      </c>
      <c r="F49" s="56"/>
      <c r="G49" s="56">
        <v>18</v>
      </c>
      <c r="H49" s="56" t="s">
        <v>92</v>
      </c>
      <c r="I49" s="56"/>
      <c r="J49" s="56">
        <v>70</v>
      </c>
      <c r="K49" s="57" t="s">
        <v>93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32"/>
      <c r="W49" s="32"/>
      <c r="X49" s="32"/>
      <c r="Y49" s="32"/>
      <c r="Z49" s="32"/>
    </row>
    <row r="50" spans="1:26" ht="72">
      <c r="A50" s="53">
        <v>8</v>
      </c>
      <c r="B50" s="54" t="s">
        <v>94</v>
      </c>
      <c r="C50" s="55">
        <v>30</v>
      </c>
      <c r="D50" s="56">
        <v>11.9</v>
      </c>
      <c r="E50" s="57" t="s">
        <v>95</v>
      </c>
      <c r="F50" s="56"/>
      <c r="G50" s="56">
        <v>357</v>
      </c>
      <c r="H50" s="56" t="s">
        <v>96</v>
      </c>
      <c r="I50" s="56"/>
      <c r="J50" s="56">
        <v>1397</v>
      </c>
      <c r="K50" s="57" t="s">
        <v>97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2"/>
      <c r="W50" s="32"/>
      <c r="X50" s="32"/>
      <c r="Y50" s="32"/>
      <c r="Z50" s="32"/>
    </row>
    <row r="51" spans="1:26" ht="84">
      <c r="A51" s="53">
        <v>9</v>
      </c>
      <c r="B51" s="54" t="s">
        <v>98</v>
      </c>
      <c r="C51" s="55">
        <v>2</v>
      </c>
      <c r="D51" s="56">
        <v>68</v>
      </c>
      <c r="E51" s="57" t="s">
        <v>99</v>
      </c>
      <c r="F51" s="56"/>
      <c r="G51" s="56">
        <v>136</v>
      </c>
      <c r="H51" s="56" t="s">
        <v>100</v>
      </c>
      <c r="I51" s="56"/>
      <c r="J51" s="56">
        <v>376</v>
      </c>
      <c r="K51" s="57" t="s">
        <v>101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32"/>
      <c r="W51" s="32"/>
      <c r="X51" s="32"/>
      <c r="Y51" s="32"/>
      <c r="Z51" s="32"/>
    </row>
    <row r="52" spans="1:26" ht="84">
      <c r="A52" s="53">
        <v>10</v>
      </c>
      <c r="B52" s="54" t="s">
        <v>102</v>
      </c>
      <c r="C52" s="55">
        <v>7</v>
      </c>
      <c r="D52" s="56">
        <v>21.5</v>
      </c>
      <c r="E52" s="57" t="s">
        <v>103</v>
      </c>
      <c r="F52" s="56"/>
      <c r="G52" s="56">
        <v>151</v>
      </c>
      <c r="H52" s="56" t="s">
        <v>104</v>
      </c>
      <c r="I52" s="56"/>
      <c r="J52" s="56">
        <v>218</v>
      </c>
      <c r="K52" s="57" t="s">
        <v>105</v>
      </c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32"/>
      <c r="W52" s="32"/>
      <c r="X52" s="32"/>
      <c r="Y52" s="32"/>
      <c r="Z52" s="32"/>
    </row>
    <row r="53" spans="1:26" ht="72">
      <c r="A53" s="53">
        <v>11</v>
      </c>
      <c r="B53" s="54" t="s">
        <v>106</v>
      </c>
      <c r="C53" s="55">
        <v>2</v>
      </c>
      <c r="D53" s="56">
        <v>74.4</v>
      </c>
      <c r="E53" s="57" t="s">
        <v>107</v>
      </c>
      <c r="F53" s="56"/>
      <c r="G53" s="56">
        <v>149</v>
      </c>
      <c r="H53" s="56" t="s">
        <v>108</v>
      </c>
      <c r="I53" s="56"/>
      <c r="J53" s="56">
        <v>198</v>
      </c>
      <c r="K53" s="57" t="s">
        <v>109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32"/>
      <c r="W53" s="32"/>
      <c r="X53" s="32"/>
      <c r="Y53" s="32"/>
      <c r="Z53" s="32"/>
    </row>
    <row r="54" spans="1:26" ht="72">
      <c r="A54" s="53">
        <v>12</v>
      </c>
      <c r="B54" s="54" t="s">
        <v>110</v>
      </c>
      <c r="C54" s="55">
        <v>2</v>
      </c>
      <c r="D54" s="56">
        <v>67.3</v>
      </c>
      <c r="E54" s="57" t="s">
        <v>83</v>
      </c>
      <c r="F54" s="56"/>
      <c r="G54" s="56">
        <v>135</v>
      </c>
      <c r="H54" s="56" t="s">
        <v>111</v>
      </c>
      <c r="I54" s="56"/>
      <c r="J54" s="56">
        <v>137</v>
      </c>
      <c r="K54" s="57" t="s">
        <v>112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32"/>
      <c r="W54" s="32"/>
      <c r="X54" s="32"/>
      <c r="Y54" s="32"/>
      <c r="Z54" s="32"/>
    </row>
    <row r="55" spans="1:26" ht="72">
      <c r="A55" s="53">
        <v>13</v>
      </c>
      <c r="B55" s="54" t="s">
        <v>113</v>
      </c>
      <c r="C55" s="55">
        <v>2</v>
      </c>
      <c r="D55" s="56">
        <v>42.5</v>
      </c>
      <c r="E55" s="57" t="s">
        <v>114</v>
      </c>
      <c r="F55" s="56"/>
      <c r="G55" s="56">
        <v>85</v>
      </c>
      <c r="H55" s="56" t="s">
        <v>115</v>
      </c>
      <c r="I55" s="56"/>
      <c r="J55" s="56">
        <v>86</v>
      </c>
      <c r="K55" s="57" t="s">
        <v>116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32"/>
      <c r="W55" s="32"/>
      <c r="X55" s="32"/>
      <c r="Y55" s="32"/>
      <c r="Z55" s="32"/>
    </row>
    <row r="56" spans="1:26" ht="72">
      <c r="A56" s="53">
        <v>14</v>
      </c>
      <c r="B56" s="54" t="s">
        <v>117</v>
      </c>
      <c r="C56" s="55">
        <v>1</v>
      </c>
      <c r="D56" s="56">
        <v>39.5</v>
      </c>
      <c r="E56" s="57" t="s">
        <v>118</v>
      </c>
      <c r="F56" s="56"/>
      <c r="G56" s="56">
        <v>40</v>
      </c>
      <c r="H56" s="56" t="s">
        <v>119</v>
      </c>
      <c r="I56" s="56"/>
      <c r="J56" s="56">
        <v>48</v>
      </c>
      <c r="K56" s="57" t="s">
        <v>120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32"/>
      <c r="W56" s="32"/>
      <c r="X56" s="32"/>
      <c r="Y56" s="32"/>
      <c r="Z56" s="32"/>
    </row>
    <row r="57" spans="1:26" ht="48">
      <c r="A57" s="53">
        <v>16</v>
      </c>
      <c r="B57" s="54" t="s">
        <v>121</v>
      </c>
      <c r="C57" s="55">
        <v>0.015</v>
      </c>
      <c r="D57" s="56">
        <v>12870</v>
      </c>
      <c r="E57" s="57" t="s">
        <v>122</v>
      </c>
      <c r="F57" s="56"/>
      <c r="G57" s="56">
        <v>193</v>
      </c>
      <c r="H57" s="56" t="s">
        <v>123</v>
      </c>
      <c r="I57" s="56"/>
      <c r="J57" s="56">
        <v>1135</v>
      </c>
      <c r="K57" s="57" t="s">
        <v>124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32"/>
      <c r="W57" s="32"/>
      <c r="X57" s="32"/>
      <c r="Y57" s="32"/>
      <c r="Z57" s="32"/>
    </row>
    <row r="58" spans="1:26" ht="48">
      <c r="A58" s="53">
        <v>17</v>
      </c>
      <c r="B58" s="54" t="s">
        <v>125</v>
      </c>
      <c r="C58" s="55">
        <v>1</v>
      </c>
      <c r="D58" s="56">
        <v>233.93</v>
      </c>
      <c r="E58" s="57" t="s">
        <v>126</v>
      </c>
      <c r="F58" s="56">
        <v>6.91</v>
      </c>
      <c r="G58" s="56">
        <v>234</v>
      </c>
      <c r="H58" s="56" t="s">
        <v>127</v>
      </c>
      <c r="I58" s="56">
        <v>7</v>
      </c>
      <c r="J58" s="56">
        <v>928</v>
      </c>
      <c r="K58" s="57" t="s">
        <v>128</v>
      </c>
      <c r="L58" s="57"/>
      <c r="M58" s="57"/>
      <c r="N58" s="57"/>
      <c r="O58" s="57"/>
      <c r="P58" s="57"/>
      <c r="Q58" s="57"/>
      <c r="R58" s="57"/>
      <c r="S58" s="57"/>
      <c r="T58" s="57"/>
      <c r="U58" s="57">
        <v>39</v>
      </c>
      <c r="V58" s="32"/>
      <c r="W58" s="32"/>
      <c r="X58" s="32"/>
      <c r="Y58" s="32"/>
      <c r="Z58" s="32"/>
    </row>
    <row r="59" spans="1:26" ht="24">
      <c r="A59" s="58"/>
      <c r="B59" s="59" t="s">
        <v>129</v>
      </c>
      <c r="C59" s="60" t="s">
        <v>130</v>
      </c>
      <c r="D59" s="61"/>
      <c r="E59" s="62"/>
      <c r="F59" s="61"/>
      <c r="G59" s="61">
        <v>24</v>
      </c>
      <c r="H59" s="61"/>
      <c r="I59" s="61"/>
      <c r="J59" s="61">
        <v>227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32"/>
      <c r="W59" s="32"/>
      <c r="X59" s="32"/>
      <c r="Y59" s="32"/>
      <c r="Z59" s="32"/>
    </row>
    <row r="60" spans="1:26" ht="24">
      <c r="A60" s="58"/>
      <c r="B60" s="59" t="s">
        <v>131</v>
      </c>
      <c r="C60" s="60" t="s">
        <v>132</v>
      </c>
      <c r="D60" s="61"/>
      <c r="E60" s="62"/>
      <c r="F60" s="61"/>
      <c r="G60" s="61">
        <v>15</v>
      </c>
      <c r="H60" s="61"/>
      <c r="I60" s="61"/>
      <c r="J60" s="61">
        <v>131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32"/>
      <c r="X60" s="32"/>
      <c r="Y60" s="32"/>
      <c r="Z60" s="32"/>
    </row>
    <row r="61" spans="1:26" ht="12.75">
      <c r="A61" s="58"/>
      <c r="B61" s="59" t="s">
        <v>52</v>
      </c>
      <c r="C61" s="60" t="s">
        <v>53</v>
      </c>
      <c r="D61" s="61"/>
      <c r="E61" s="62"/>
      <c r="F61" s="61"/>
      <c r="G61" s="61">
        <v>277</v>
      </c>
      <c r="H61" s="61"/>
      <c r="I61" s="61"/>
      <c r="J61" s="61">
        <v>1322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32"/>
      <c r="W61" s="32"/>
      <c r="X61" s="32"/>
      <c r="Y61" s="32"/>
      <c r="Z61" s="32"/>
    </row>
    <row r="62" spans="1:26" ht="48">
      <c r="A62" s="53">
        <v>22</v>
      </c>
      <c r="B62" s="54" t="s">
        <v>133</v>
      </c>
      <c r="C62" s="55">
        <v>2</v>
      </c>
      <c r="D62" s="56">
        <v>124.37</v>
      </c>
      <c r="E62" s="57" t="s">
        <v>134</v>
      </c>
      <c r="F62" s="56">
        <v>4.48</v>
      </c>
      <c r="G62" s="56">
        <v>249</v>
      </c>
      <c r="H62" s="56" t="s">
        <v>135</v>
      </c>
      <c r="I62" s="56">
        <v>9</v>
      </c>
      <c r="J62" s="56">
        <v>947</v>
      </c>
      <c r="K62" s="57" t="s">
        <v>136</v>
      </c>
      <c r="L62" s="57"/>
      <c r="M62" s="57"/>
      <c r="N62" s="57"/>
      <c r="O62" s="57"/>
      <c r="P62" s="57"/>
      <c r="Q62" s="57"/>
      <c r="R62" s="57"/>
      <c r="S62" s="57"/>
      <c r="T62" s="57"/>
      <c r="U62" s="57">
        <v>51</v>
      </c>
      <c r="V62" s="32"/>
      <c r="W62" s="32"/>
      <c r="X62" s="32"/>
      <c r="Y62" s="32"/>
      <c r="Z62" s="32"/>
    </row>
    <row r="63" spans="1:26" ht="24">
      <c r="A63" s="58"/>
      <c r="B63" s="59" t="s">
        <v>137</v>
      </c>
      <c r="C63" s="60" t="s">
        <v>130</v>
      </c>
      <c r="D63" s="61"/>
      <c r="E63" s="62"/>
      <c r="F63" s="61"/>
      <c r="G63" s="61">
        <v>32</v>
      </c>
      <c r="H63" s="61"/>
      <c r="I63" s="61"/>
      <c r="J63" s="61">
        <v>299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32"/>
      <c r="W63" s="32"/>
      <c r="X63" s="32"/>
      <c r="Y63" s="32"/>
      <c r="Z63" s="32"/>
    </row>
    <row r="64" spans="1:26" ht="24">
      <c r="A64" s="58"/>
      <c r="B64" s="59" t="s">
        <v>138</v>
      </c>
      <c r="C64" s="60" t="s">
        <v>132</v>
      </c>
      <c r="D64" s="61"/>
      <c r="E64" s="62"/>
      <c r="F64" s="61"/>
      <c r="G64" s="61">
        <v>20</v>
      </c>
      <c r="H64" s="61"/>
      <c r="I64" s="61"/>
      <c r="J64" s="61">
        <v>172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32"/>
      <c r="W64" s="32"/>
      <c r="X64" s="32"/>
      <c r="Y64" s="32"/>
      <c r="Z64" s="32"/>
    </row>
    <row r="65" spans="1:26" ht="12.75">
      <c r="A65" s="58"/>
      <c r="B65" s="59" t="s">
        <v>52</v>
      </c>
      <c r="C65" s="60" t="s">
        <v>53</v>
      </c>
      <c r="D65" s="61"/>
      <c r="E65" s="62"/>
      <c r="F65" s="61"/>
      <c r="G65" s="61">
        <v>306</v>
      </c>
      <c r="H65" s="61"/>
      <c r="I65" s="61"/>
      <c r="J65" s="61">
        <v>1466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32"/>
      <c r="W65" s="32"/>
      <c r="X65" s="32"/>
      <c r="Y65" s="32"/>
      <c r="Z65" s="32"/>
    </row>
    <row r="66" spans="1:26" ht="48">
      <c r="A66" s="53">
        <v>23</v>
      </c>
      <c r="B66" s="54" t="s">
        <v>139</v>
      </c>
      <c r="C66" s="55">
        <v>1</v>
      </c>
      <c r="D66" s="56">
        <v>36.77</v>
      </c>
      <c r="E66" s="57" t="s">
        <v>140</v>
      </c>
      <c r="F66" s="56">
        <v>4.48</v>
      </c>
      <c r="G66" s="56">
        <v>37</v>
      </c>
      <c r="H66" s="56" t="s">
        <v>141</v>
      </c>
      <c r="I66" s="56">
        <v>4</v>
      </c>
      <c r="J66" s="56">
        <v>214</v>
      </c>
      <c r="K66" s="57" t="s">
        <v>142</v>
      </c>
      <c r="L66" s="57"/>
      <c r="M66" s="57"/>
      <c r="N66" s="57"/>
      <c r="O66" s="57"/>
      <c r="P66" s="57"/>
      <c r="Q66" s="57"/>
      <c r="R66" s="57"/>
      <c r="S66" s="57"/>
      <c r="T66" s="57"/>
      <c r="U66" s="57">
        <v>26</v>
      </c>
      <c r="V66" s="32"/>
      <c r="W66" s="32"/>
      <c r="X66" s="32"/>
      <c r="Y66" s="32"/>
      <c r="Z66" s="32"/>
    </row>
    <row r="67" spans="1:26" ht="24">
      <c r="A67" s="58"/>
      <c r="B67" s="59" t="s">
        <v>143</v>
      </c>
      <c r="C67" s="60" t="s">
        <v>130</v>
      </c>
      <c r="D67" s="61"/>
      <c r="E67" s="62"/>
      <c r="F67" s="61"/>
      <c r="G67" s="61">
        <v>16</v>
      </c>
      <c r="H67" s="61"/>
      <c r="I67" s="61"/>
      <c r="J67" s="61">
        <v>150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32"/>
      <c r="W67" s="32"/>
      <c r="X67" s="32"/>
      <c r="Y67" s="32"/>
      <c r="Z67" s="32"/>
    </row>
    <row r="68" spans="1:26" ht="24">
      <c r="A68" s="58"/>
      <c r="B68" s="59" t="s">
        <v>144</v>
      </c>
      <c r="C68" s="60" t="s">
        <v>132</v>
      </c>
      <c r="D68" s="61"/>
      <c r="E68" s="62"/>
      <c r="F68" s="61"/>
      <c r="G68" s="61">
        <v>10</v>
      </c>
      <c r="H68" s="61"/>
      <c r="I68" s="61"/>
      <c r="J68" s="61">
        <v>86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32"/>
      <c r="W68" s="32"/>
      <c r="X68" s="32"/>
      <c r="Y68" s="32"/>
      <c r="Z68" s="32"/>
    </row>
    <row r="69" spans="1:26" ht="12.75">
      <c r="A69" s="58"/>
      <c r="B69" s="59" t="s">
        <v>52</v>
      </c>
      <c r="C69" s="60" t="s">
        <v>53</v>
      </c>
      <c r="D69" s="61"/>
      <c r="E69" s="62"/>
      <c r="F69" s="61"/>
      <c r="G69" s="61">
        <v>66</v>
      </c>
      <c r="H69" s="61"/>
      <c r="I69" s="61"/>
      <c r="J69" s="61">
        <v>474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2"/>
      <c r="W69" s="32"/>
      <c r="X69" s="32"/>
      <c r="Y69" s="32"/>
      <c r="Z69" s="32"/>
    </row>
    <row r="70" spans="1:26" ht="60">
      <c r="A70" s="53">
        <v>24</v>
      </c>
      <c r="B70" s="54" t="s">
        <v>145</v>
      </c>
      <c r="C70" s="55">
        <v>2</v>
      </c>
      <c r="D70" s="56">
        <v>31</v>
      </c>
      <c r="E70" s="57" t="s">
        <v>146</v>
      </c>
      <c r="F70" s="56"/>
      <c r="G70" s="56">
        <v>62</v>
      </c>
      <c r="H70" s="56" t="s">
        <v>147</v>
      </c>
      <c r="I70" s="56"/>
      <c r="J70" s="56">
        <v>154</v>
      </c>
      <c r="K70" s="57" t="s">
        <v>148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2"/>
      <c r="W70" s="32"/>
      <c r="X70" s="32"/>
      <c r="Y70" s="32"/>
      <c r="Z70" s="32"/>
    </row>
    <row r="71" spans="1:26" ht="60">
      <c r="A71" s="53">
        <v>25</v>
      </c>
      <c r="B71" s="54" t="s">
        <v>149</v>
      </c>
      <c r="C71" s="55">
        <v>1</v>
      </c>
      <c r="D71" s="56">
        <v>131.15</v>
      </c>
      <c r="E71" s="57" t="s">
        <v>150</v>
      </c>
      <c r="F71" s="56">
        <v>31.99</v>
      </c>
      <c r="G71" s="56">
        <v>131</v>
      </c>
      <c r="H71" s="56" t="s">
        <v>151</v>
      </c>
      <c r="I71" s="56">
        <v>32</v>
      </c>
      <c r="J71" s="56">
        <v>1051</v>
      </c>
      <c r="K71" s="57" t="s">
        <v>152</v>
      </c>
      <c r="L71" s="57"/>
      <c r="M71" s="57"/>
      <c r="N71" s="57"/>
      <c r="O71" s="57"/>
      <c r="P71" s="57"/>
      <c r="Q71" s="57"/>
      <c r="R71" s="57"/>
      <c r="S71" s="57"/>
      <c r="T71" s="57"/>
      <c r="U71" s="57">
        <v>177</v>
      </c>
      <c r="V71" s="32"/>
      <c r="W71" s="32"/>
      <c r="X71" s="32"/>
      <c r="Y71" s="32"/>
      <c r="Z71" s="32"/>
    </row>
    <row r="72" spans="1:26" ht="12.75">
      <c r="A72" s="58"/>
      <c r="B72" s="59" t="s">
        <v>153</v>
      </c>
      <c r="C72" s="60" t="s">
        <v>49</v>
      </c>
      <c r="D72" s="61"/>
      <c r="E72" s="62"/>
      <c r="F72" s="61"/>
      <c r="G72" s="61">
        <v>62</v>
      </c>
      <c r="H72" s="61"/>
      <c r="I72" s="61"/>
      <c r="J72" s="61">
        <v>589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32"/>
      <c r="W72" s="32"/>
      <c r="X72" s="32"/>
      <c r="Y72" s="32"/>
      <c r="Z72" s="32"/>
    </row>
    <row r="73" spans="1:26" ht="12.75">
      <c r="A73" s="58"/>
      <c r="B73" s="59" t="s">
        <v>154</v>
      </c>
      <c r="C73" s="60" t="s">
        <v>51</v>
      </c>
      <c r="D73" s="61"/>
      <c r="E73" s="62"/>
      <c r="F73" s="61"/>
      <c r="G73" s="61">
        <v>47</v>
      </c>
      <c r="H73" s="61"/>
      <c r="I73" s="61"/>
      <c r="J73" s="61">
        <v>416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32"/>
      <c r="W73" s="32"/>
      <c r="X73" s="32"/>
      <c r="Y73" s="32"/>
      <c r="Z73" s="32"/>
    </row>
    <row r="74" spans="1:26" ht="12.75">
      <c r="A74" s="58"/>
      <c r="B74" s="59" t="s">
        <v>52</v>
      </c>
      <c r="C74" s="60" t="s">
        <v>53</v>
      </c>
      <c r="D74" s="61"/>
      <c r="E74" s="62"/>
      <c r="F74" s="61"/>
      <c r="G74" s="61">
        <v>255</v>
      </c>
      <c r="H74" s="61"/>
      <c r="I74" s="61"/>
      <c r="J74" s="61">
        <v>2196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32"/>
      <c r="W74" s="32"/>
      <c r="X74" s="32"/>
      <c r="Y74" s="32"/>
      <c r="Z74" s="32"/>
    </row>
    <row r="75" spans="1:26" ht="48">
      <c r="A75" s="53">
        <v>26</v>
      </c>
      <c r="B75" s="54" t="s">
        <v>155</v>
      </c>
      <c r="C75" s="55">
        <v>1</v>
      </c>
      <c r="D75" s="56">
        <v>13959.39</v>
      </c>
      <c r="E75" s="57"/>
      <c r="F75" s="56"/>
      <c r="G75" s="56">
        <v>13959</v>
      </c>
      <c r="H75" s="56"/>
      <c r="I75" s="56"/>
      <c r="J75" s="56">
        <v>55000</v>
      </c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32"/>
      <c r="W75" s="32"/>
      <c r="X75" s="32"/>
      <c r="Y75" s="32"/>
      <c r="Z75" s="32"/>
    </row>
    <row r="76" spans="1:26" ht="60">
      <c r="A76" s="53">
        <v>27</v>
      </c>
      <c r="B76" s="54" t="s">
        <v>156</v>
      </c>
      <c r="C76" s="55">
        <v>0.1</v>
      </c>
      <c r="D76" s="56">
        <v>58.13</v>
      </c>
      <c r="E76" s="57" t="s">
        <v>157</v>
      </c>
      <c r="F76" s="56" t="s">
        <v>158</v>
      </c>
      <c r="G76" s="56">
        <v>6</v>
      </c>
      <c r="H76" s="56" t="s">
        <v>159</v>
      </c>
      <c r="I76" s="56">
        <v>1</v>
      </c>
      <c r="J76" s="56">
        <v>54</v>
      </c>
      <c r="K76" s="57" t="s">
        <v>160</v>
      </c>
      <c r="L76" s="57"/>
      <c r="M76" s="57"/>
      <c r="N76" s="57"/>
      <c r="O76" s="57"/>
      <c r="P76" s="57"/>
      <c r="Q76" s="57"/>
      <c r="R76" s="57"/>
      <c r="S76" s="57"/>
      <c r="T76" s="57"/>
      <c r="U76" s="57">
        <v>4</v>
      </c>
      <c r="V76" s="32"/>
      <c r="W76" s="32"/>
      <c r="X76" s="32"/>
      <c r="Y76" s="32"/>
      <c r="Z76" s="32"/>
    </row>
    <row r="77" spans="1:26" ht="12.75">
      <c r="A77" s="58"/>
      <c r="B77" s="59" t="s">
        <v>161</v>
      </c>
      <c r="C77" s="60" t="s">
        <v>162</v>
      </c>
      <c r="D77" s="61"/>
      <c r="E77" s="62"/>
      <c r="F77" s="61"/>
      <c r="G77" s="61">
        <v>5</v>
      </c>
      <c r="H77" s="61"/>
      <c r="I77" s="61"/>
      <c r="J77" s="61">
        <v>44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32"/>
      <c r="W77" s="32"/>
      <c r="X77" s="32"/>
      <c r="Y77" s="32"/>
      <c r="Z77" s="32"/>
    </row>
    <row r="78" spans="1:26" ht="12.75">
      <c r="A78" s="58"/>
      <c r="B78" s="59" t="s">
        <v>163</v>
      </c>
      <c r="C78" s="60" t="s">
        <v>164</v>
      </c>
      <c r="D78" s="61"/>
      <c r="E78" s="62"/>
      <c r="F78" s="61"/>
      <c r="G78" s="61">
        <v>3</v>
      </c>
      <c r="H78" s="61"/>
      <c r="I78" s="61"/>
      <c r="J78" s="61">
        <v>28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32"/>
      <c r="W78" s="32"/>
      <c r="X78" s="32"/>
      <c r="Y78" s="32"/>
      <c r="Z78" s="32"/>
    </row>
    <row r="79" spans="1:26" ht="12.75">
      <c r="A79" s="58"/>
      <c r="B79" s="59" t="s">
        <v>52</v>
      </c>
      <c r="C79" s="60" t="s">
        <v>53</v>
      </c>
      <c r="D79" s="61"/>
      <c r="E79" s="62"/>
      <c r="F79" s="61"/>
      <c r="G79" s="61">
        <v>15</v>
      </c>
      <c r="H79" s="61"/>
      <c r="I79" s="61"/>
      <c r="J79" s="61">
        <v>134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32"/>
      <c r="W79" s="32"/>
      <c r="X79" s="32"/>
      <c r="Y79" s="32"/>
      <c r="Z79" s="32"/>
    </row>
    <row r="80" spans="1:26" ht="72">
      <c r="A80" s="53">
        <v>28</v>
      </c>
      <c r="B80" s="54" t="s">
        <v>165</v>
      </c>
      <c r="C80" s="55">
        <v>2</v>
      </c>
      <c r="D80" s="56">
        <v>94.68</v>
      </c>
      <c r="E80" s="57" t="s">
        <v>166</v>
      </c>
      <c r="F80" s="56" t="s">
        <v>167</v>
      </c>
      <c r="G80" s="56">
        <v>189</v>
      </c>
      <c r="H80" s="56" t="s">
        <v>168</v>
      </c>
      <c r="I80" s="56" t="s">
        <v>169</v>
      </c>
      <c r="J80" s="56">
        <v>1441</v>
      </c>
      <c r="K80" s="57" t="s">
        <v>170</v>
      </c>
      <c r="L80" s="57"/>
      <c r="M80" s="57"/>
      <c r="N80" s="57"/>
      <c r="O80" s="57"/>
      <c r="P80" s="57"/>
      <c r="Q80" s="57"/>
      <c r="R80" s="57"/>
      <c r="S80" s="57"/>
      <c r="T80" s="57"/>
      <c r="U80" s="57" t="s">
        <v>171</v>
      </c>
      <c r="V80" s="32"/>
      <c r="W80" s="32"/>
      <c r="X80" s="32"/>
      <c r="Y80" s="32"/>
      <c r="Z80" s="32"/>
    </row>
    <row r="81" spans="1:26" ht="12.75">
      <c r="A81" s="58"/>
      <c r="B81" s="59" t="s">
        <v>172</v>
      </c>
      <c r="C81" s="60" t="s">
        <v>49</v>
      </c>
      <c r="D81" s="61"/>
      <c r="E81" s="62"/>
      <c r="F81" s="61"/>
      <c r="G81" s="61">
        <v>89</v>
      </c>
      <c r="H81" s="61"/>
      <c r="I81" s="61"/>
      <c r="J81" s="61">
        <v>826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2"/>
      <c r="W81" s="32"/>
      <c r="X81" s="32"/>
      <c r="Y81" s="32"/>
      <c r="Z81" s="32"/>
    </row>
    <row r="82" spans="1:26" ht="12.75">
      <c r="A82" s="58"/>
      <c r="B82" s="59" t="s">
        <v>173</v>
      </c>
      <c r="C82" s="60" t="s">
        <v>51</v>
      </c>
      <c r="D82" s="61"/>
      <c r="E82" s="62"/>
      <c r="F82" s="61"/>
      <c r="G82" s="61">
        <v>67</v>
      </c>
      <c r="H82" s="61"/>
      <c r="I82" s="61"/>
      <c r="J82" s="61">
        <v>583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32"/>
      <c r="W82" s="32"/>
      <c r="X82" s="32"/>
      <c r="Y82" s="32"/>
      <c r="Z82" s="32"/>
    </row>
    <row r="83" spans="1:26" ht="12.75">
      <c r="A83" s="58"/>
      <c r="B83" s="59" t="s">
        <v>52</v>
      </c>
      <c r="C83" s="60" t="s">
        <v>53</v>
      </c>
      <c r="D83" s="61"/>
      <c r="E83" s="62"/>
      <c r="F83" s="61"/>
      <c r="G83" s="61">
        <v>372</v>
      </c>
      <c r="H83" s="61"/>
      <c r="I83" s="61"/>
      <c r="J83" s="61">
        <v>3059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32"/>
      <c r="W83" s="32"/>
      <c r="X83" s="32"/>
      <c r="Y83" s="32"/>
      <c r="Z83" s="32"/>
    </row>
    <row r="84" spans="1:26" ht="48">
      <c r="A84" s="53">
        <v>28.1</v>
      </c>
      <c r="B84" s="54" t="s">
        <v>174</v>
      </c>
      <c r="C84" s="55">
        <v>1</v>
      </c>
      <c r="D84" s="56">
        <v>208.76</v>
      </c>
      <c r="E84" s="57" t="s">
        <v>175</v>
      </c>
      <c r="F84" s="56">
        <v>12.4</v>
      </c>
      <c r="G84" s="56">
        <v>209</v>
      </c>
      <c r="H84" s="56" t="s">
        <v>176</v>
      </c>
      <c r="I84" s="56">
        <v>12</v>
      </c>
      <c r="J84" s="56">
        <v>1110</v>
      </c>
      <c r="K84" s="57" t="s">
        <v>177</v>
      </c>
      <c r="L84" s="57"/>
      <c r="M84" s="57"/>
      <c r="N84" s="57"/>
      <c r="O84" s="57"/>
      <c r="P84" s="57"/>
      <c r="Q84" s="57"/>
      <c r="R84" s="57"/>
      <c r="S84" s="57"/>
      <c r="T84" s="57"/>
      <c r="U84" s="57">
        <v>69</v>
      </c>
      <c r="V84" s="32"/>
      <c r="W84" s="32"/>
      <c r="X84" s="32"/>
      <c r="Y84" s="32"/>
      <c r="Z84" s="32"/>
    </row>
    <row r="85" spans="1:26" ht="24">
      <c r="A85" s="58"/>
      <c r="B85" s="59" t="s">
        <v>178</v>
      </c>
      <c r="C85" s="60" t="s">
        <v>130</v>
      </c>
      <c r="D85" s="61"/>
      <c r="E85" s="62"/>
      <c r="F85" s="61"/>
      <c r="G85" s="61">
        <v>63</v>
      </c>
      <c r="H85" s="61"/>
      <c r="I85" s="61"/>
      <c r="J85" s="61">
        <v>590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32"/>
      <c r="W85" s="32"/>
      <c r="X85" s="32"/>
      <c r="Y85" s="32"/>
      <c r="Z85" s="32"/>
    </row>
    <row r="86" spans="1:26" ht="24">
      <c r="A86" s="58"/>
      <c r="B86" s="59" t="s">
        <v>179</v>
      </c>
      <c r="C86" s="60" t="s">
        <v>132</v>
      </c>
      <c r="D86" s="61"/>
      <c r="E86" s="62"/>
      <c r="F86" s="61"/>
      <c r="G86" s="61">
        <v>39</v>
      </c>
      <c r="H86" s="61"/>
      <c r="I86" s="61"/>
      <c r="J86" s="61">
        <v>340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32"/>
      <c r="W86" s="32"/>
      <c r="X86" s="32"/>
      <c r="Y86" s="32"/>
      <c r="Z86" s="32"/>
    </row>
    <row r="87" spans="1:26" ht="12.75">
      <c r="A87" s="58"/>
      <c r="B87" s="59" t="s">
        <v>52</v>
      </c>
      <c r="C87" s="60" t="s">
        <v>53</v>
      </c>
      <c r="D87" s="61"/>
      <c r="E87" s="62"/>
      <c r="F87" s="61"/>
      <c r="G87" s="61">
        <v>320</v>
      </c>
      <c r="H87" s="61"/>
      <c r="I87" s="61"/>
      <c r="J87" s="61">
        <v>2129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32"/>
      <c r="W87" s="32"/>
      <c r="X87" s="32"/>
      <c r="Y87" s="32"/>
      <c r="Z87" s="32"/>
    </row>
    <row r="88" spans="1:26" ht="48">
      <c r="A88" s="53">
        <v>29</v>
      </c>
      <c r="B88" s="54" t="s">
        <v>180</v>
      </c>
      <c r="C88" s="55">
        <v>2</v>
      </c>
      <c r="D88" s="56">
        <v>349.79</v>
      </c>
      <c r="E88" s="57" t="s">
        <v>181</v>
      </c>
      <c r="F88" s="56"/>
      <c r="G88" s="56">
        <v>700</v>
      </c>
      <c r="H88" s="56" t="s">
        <v>182</v>
      </c>
      <c r="I88" s="56"/>
      <c r="J88" s="56">
        <v>3729</v>
      </c>
      <c r="K88" s="57" t="s">
        <v>183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32"/>
      <c r="W88" s="32"/>
      <c r="X88" s="32"/>
      <c r="Y88" s="32"/>
      <c r="Z88" s="32"/>
    </row>
    <row r="89" spans="1:26" ht="48">
      <c r="A89" s="53">
        <v>30</v>
      </c>
      <c r="B89" s="54" t="s">
        <v>184</v>
      </c>
      <c r="C89" s="55">
        <v>1</v>
      </c>
      <c r="D89" s="56">
        <v>1104.56</v>
      </c>
      <c r="E89" s="57" t="s">
        <v>185</v>
      </c>
      <c r="F89" s="56"/>
      <c r="G89" s="56">
        <v>1105</v>
      </c>
      <c r="H89" s="56" t="s">
        <v>186</v>
      </c>
      <c r="I89" s="56"/>
      <c r="J89" s="56">
        <v>5887</v>
      </c>
      <c r="K89" s="57" t="s">
        <v>187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32"/>
      <c r="W89" s="32"/>
      <c r="X89" s="32"/>
      <c r="Y89" s="32"/>
      <c r="Z89" s="32"/>
    </row>
    <row r="90" spans="1:26" ht="48">
      <c r="A90" s="53">
        <v>31</v>
      </c>
      <c r="B90" s="54" t="s">
        <v>188</v>
      </c>
      <c r="C90" s="55">
        <v>1</v>
      </c>
      <c r="D90" s="56">
        <v>83.54</v>
      </c>
      <c r="E90" s="57" t="s">
        <v>189</v>
      </c>
      <c r="F90" s="56">
        <v>9.69</v>
      </c>
      <c r="G90" s="56">
        <v>84</v>
      </c>
      <c r="H90" s="56" t="s">
        <v>190</v>
      </c>
      <c r="I90" s="56">
        <v>10</v>
      </c>
      <c r="J90" s="56">
        <v>698</v>
      </c>
      <c r="K90" s="57" t="s">
        <v>191</v>
      </c>
      <c r="L90" s="57"/>
      <c r="M90" s="57"/>
      <c r="N90" s="57"/>
      <c r="O90" s="57"/>
      <c r="P90" s="57"/>
      <c r="Q90" s="57"/>
      <c r="R90" s="57"/>
      <c r="S90" s="57"/>
      <c r="T90" s="57"/>
      <c r="U90" s="57">
        <v>54</v>
      </c>
      <c r="V90" s="32"/>
      <c r="W90" s="32"/>
      <c r="X90" s="32"/>
      <c r="Y90" s="32"/>
      <c r="Z90" s="32"/>
    </row>
    <row r="91" spans="1:26" ht="24">
      <c r="A91" s="58"/>
      <c r="B91" s="59" t="s">
        <v>192</v>
      </c>
      <c r="C91" s="60" t="s">
        <v>130</v>
      </c>
      <c r="D91" s="61"/>
      <c r="E91" s="62"/>
      <c r="F91" s="61"/>
      <c r="G91" s="61">
        <v>68</v>
      </c>
      <c r="H91" s="61"/>
      <c r="I91" s="61"/>
      <c r="J91" s="61">
        <v>629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32"/>
      <c r="W91" s="32"/>
      <c r="X91" s="32"/>
      <c r="Y91" s="32"/>
      <c r="Z91" s="32"/>
    </row>
    <row r="92" spans="1:26" ht="24">
      <c r="A92" s="58"/>
      <c r="B92" s="59" t="s">
        <v>193</v>
      </c>
      <c r="C92" s="60" t="s">
        <v>132</v>
      </c>
      <c r="D92" s="61"/>
      <c r="E92" s="62"/>
      <c r="F92" s="61"/>
      <c r="G92" s="61">
        <v>42</v>
      </c>
      <c r="H92" s="61"/>
      <c r="I92" s="61"/>
      <c r="J92" s="61">
        <v>362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32"/>
      <c r="W92" s="32"/>
      <c r="X92" s="32"/>
      <c r="Y92" s="32"/>
      <c r="Z92" s="32"/>
    </row>
    <row r="93" spans="1:26" ht="12.75">
      <c r="A93" s="58"/>
      <c r="B93" s="59" t="s">
        <v>52</v>
      </c>
      <c r="C93" s="60" t="s">
        <v>53</v>
      </c>
      <c r="D93" s="61"/>
      <c r="E93" s="62"/>
      <c r="F93" s="61"/>
      <c r="G93" s="61">
        <v>204</v>
      </c>
      <c r="H93" s="61"/>
      <c r="I93" s="61"/>
      <c r="J93" s="61">
        <v>1781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32"/>
      <c r="W93" s="32"/>
      <c r="X93" s="32"/>
      <c r="Y93" s="32"/>
      <c r="Z93" s="32"/>
    </row>
    <row r="94" spans="1:26" ht="60">
      <c r="A94" s="53">
        <v>31.1</v>
      </c>
      <c r="B94" s="54" t="s">
        <v>145</v>
      </c>
      <c r="C94" s="55">
        <v>2</v>
      </c>
      <c r="D94" s="56">
        <v>31</v>
      </c>
      <c r="E94" s="57" t="s">
        <v>146</v>
      </c>
      <c r="F94" s="56"/>
      <c r="G94" s="56">
        <v>62</v>
      </c>
      <c r="H94" s="56" t="s">
        <v>147</v>
      </c>
      <c r="I94" s="56"/>
      <c r="J94" s="56">
        <v>154</v>
      </c>
      <c r="K94" s="57" t="s">
        <v>148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2"/>
      <c r="W94" s="32"/>
      <c r="X94" s="32"/>
      <c r="Y94" s="32"/>
      <c r="Z94" s="32"/>
    </row>
    <row r="95" spans="1:26" ht="48">
      <c r="A95" s="53">
        <v>32</v>
      </c>
      <c r="B95" s="54" t="s">
        <v>194</v>
      </c>
      <c r="C95" s="55">
        <v>1</v>
      </c>
      <c r="D95" s="56">
        <v>7753.59</v>
      </c>
      <c r="E95" s="57"/>
      <c r="F95" s="56"/>
      <c r="G95" s="56">
        <v>7754</v>
      </c>
      <c r="H95" s="56"/>
      <c r="I95" s="56"/>
      <c r="J95" s="56">
        <v>30549</v>
      </c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32"/>
      <c r="W95" s="32"/>
      <c r="X95" s="32"/>
      <c r="Y95" s="32"/>
      <c r="Z95" s="32"/>
    </row>
    <row r="96" spans="1:26" ht="72">
      <c r="A96" s="53">
        <v>33</v>
      </c>
      <c r="B96" s="54" t="s">
        <v>195</v>
      </c>
      <c r="C96" s="55">
        <v>3</v>
      </c>
      <c r="D96" s="56">
        <v>69.12</v>
      </c>
      <c r="E96" s="57" t="s">
        <v>196</v>
      </c>
      <c r="F96" s="56">
        <v>4.39</v>
      </c>
      <c r="G96" s="56">
        <v>207</v>
      </c>
      <c r="H96" s="56" t="s">
        <v>197</v>
      </c>
      <c r="I96" s="56">
        <v>13</v>
      </c>
      <c r="J96" s="56">
        <v>2073</v>
      </c>
      <c r="K96" s="57" t="s">
        <v>198</v>
      </c>
      <c r="L96" s="57"/>
      <c r="M96" s="57"/>
      <c r="N96" s="57"/>
      <c r="O96" s="57"/>
      <c r="P96" s="57"/>
      <c r="Q96" s="57"/>
      <c r="R96" s="57"/>
      <c r="S96" s="57"/>
      <c r="T96" s="57"/>
      <c r="U96" s="57">
        <v>76</v>
      </c>
      <c r="V96" s="32"/>
      <c r="W96" s="32"/>
      <c r="X96" s="32"/>
      <c r="Y96" s="32"/>
      <c r="Z96" s="32"/>
    </row>
    <row r="97" spans="1:26" ht="12.75">
      <c r="A97" s="58"/>
      <c r="B97" s="59" t="s">
        <v>199</v>
      </c>
      <c r="C97" s="60" t="s">
        <v>49</v>
      </c>
      <c r="D97" s="61"/>
      <c r="E97" s="62"/>
      <c r="F97" s="61"/>
      <c r="G97" s="61">
        <v>161</v>
      </c>
      <c r="H97" s="61"/>
      <c r="I97" s="61"/>
      <c r="J97" s="61">
        <v>1510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32"/>
      <c r="W97" s="32"/>
      <c r="X97" s="32"/>
      <c r="Y97" s="32"/>
      <c r="Z97" s="32"/>
    </row>
    <row r="98" spans="1:26" ht="12.75">
      <c r="A98" s="58"/>
      <c r="B98" s="59" t="s">
        <v>200</v>
      </c>
      <c r="C98" s="60" t="s">
        <v>51</v>
      </c>
      <c r="D98" s="61"/>
      <c r="E98" s="62"/>
      <c r="F98" s="61"/>
      <c r="G98" s="61">
        <v>121</v>
      </c>
      <c r="H98" s="61"/>
      <c r="I98" s="61"/>
      <c r="J98" s="61">
        <v>1066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32"/>
      <c r="W98" s="32"/>
      <c r="X98" s="32"/>
      <c r="Y98" s="32"/>
      <c r="Z98" s="32"/>
    </row>
    <row r="99" spans="1:26" ht="12.75">
      <c r="A99" s="58"/>
      <c r="B99" s="59" t="s">
        <v>52</v>
      </c>
      <c r="C99" s="60" t="s">
        <v>53</v>
      </c>
      <c r="D99" s="61"/>
      <c r="E99" s="62"/>
      <c r="F99" s="61"/>
      <c r="G99" s="61">
        <v>517</v>
      </c>
      <c r="H99" s="61"/>
      <c r="I99" s="61"/>
      <c r="J99" s="61">
        <v>4950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32"/>
      <c r="W99" s="32"/>
      <c r="X99" s="32"/>
      <c r="Y99" s="32"/>
      <c r="Z99" s="32"/>
    </row>
    <row r="100" spans="1:26" ht="48">
      <c r="A100" s="53">
        <v>34</v>
      </c>
      <c r="B100" s="54" t="s">
        <v>201</v>
      </c>
      <c r="C100" s="55">
        <v>3</v>
      </c>
      <c r="D100" s="56">
        <v>59.61</v>
      </c>
      <c r="E100" s="57" t="s">
        <v>202</v>
      </c>
      <c r="F100" s="56"/>
      <c r="G100" s="56">
        <v>179</v>
      </c>
      <c r="H100" s="56" t="s">
        <v>203</v>
      </c>
      <c r="I100" s="56"/>
      <c r="J100" s="56">
        <v>953</v>
      </c>
      <c r="K100" s="57" t="s">
        <v>204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32"/>
      <c r="W100" s="32"/>
      <c r="X100" s="32"/>
      <c r="Y100" s="32"/>
      <c r="Z100" s="32"/>
    </row>
    <row r="101" spans="1:26" ht="72">
      <c r="A101" s="53">
        <v>35</v>
      </c>
      <c r="B101" s="54" t="s">
        <v>205</v>
      </c>
      <c r="C101" s="55" t="s">
        <v>206</v>
      </c>
      <c r="D101" s="56">
        <v>67.61</v>
      </c>
      <c r="E101" s="57" t="s">
        <v>207</v>
      </c>
      <c r="F101" s="56">
        <v>4.39</v>
      </c>
      <c r="G101" s="56">
        <v>406</v>
      </c>
      <c r="H101" s="56" t="s">
        <v>208</v>
      </c>
      <c r="I101" s="56">
        <v>26</v>
      </c>
      <c r="J101" s="56">
        <v>4118</v>
      </c>
      <c r="K101" s="57" t="s">
        <v>209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>
        <v>151</v>
      </c>
      <c r="V101" s="32"/>
      <c r="W101" s="32"/>
      <c r="X101" s="32"/>
      <c r="Y101" s="32"/>
      <c r="Z101" s="32"/>
    </row>
    <row r="102" spans="1:26" ht="12.75">
      <c r="A102" s="58"/>
      <c r="B102" s="59" t="s">
        <v>210</v>
      </c>
      <c r="C102" s="60" t="s">
        <v>49</v>
      </c>
      <c r="D102" s="61"/>
      <c r="E102" s="62"/>
      <c r="F102" s="61"/>
      <c r="G102" s="61">
        <v>322</v>
      </c>
      <c r="H102" s="61"/>
      <c r="I102" s="61"/>
      <c r="J102" s="61">
        <v>3019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32"/>
      <c r="W102" s="32"/>
      <c r="X102" s="32"/>
      <c r="Y102" s="32"/>
      <c r="Z102" s="32"/>
    </row>
    <row r="103" spans="1:26" ht="12.75">
      <c r="A103" s="58"/>
      <c r="B103" s="59" t="s">
        <v>211</v>
      </c>
      <c r="C103" s="60" t="s">
        <v>51</v>
      </c>
      <c r="D103" s="61"/>
      <c r="E103" s="62"/>
      <c r="F103" s="61"/>
      <c r="G103" s="61">
        <v>242</v>
      </c>
      <c r="H103" s="61"/>
      <c r="I103" s="61"/>
      <c r="J103" s="61">
        <v>2131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32"/>
      <c r="W103" s="32"/>
      <c r="X103" s="32"/>
      <c r="Y103" s="32"/>
      <c r="Z103" s="32"/>
    </row>
    <row r="104" spans="1:26" ht="12.75">
      <c r="A104" s="58"/>
      <c r="B104" s="59" t="s">
        <v>52</v>
      </c>
      <c r="C104" s="60" t="s">
        <v>53</v>
      </c>
      <c r="D104" s="61"/>
      <c r="E104" s="62"/>
      <c r="F104" s="61"/>
      <c r="G104" s="61">
        <v>1027</v>
      </c>
      <c r="H104" s="61"/>
      <c r="I104" s="61"/>
      <c r="J104" s="61">
        <v>9870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32"/>
      <c r="W104" s="32"/>
      <c r="X104" s="32"/>
      <c r="Y104" s="32"/>
      <c r="Z104" s="32"/>
    </row>
    <row r="105" spans="1:26" ht="48">
      <c r="A105" s="53">
        <v>36</v>
      </c>
      <c r="B105" s="54" t="s">
        <v>212</v>
      </c>
      <c r="C105" s="55">
        <v>3</v>
      </c>
      <c r="D105" s="56">
        <v>45.41</v>
      </c>
      <c r="E105" s="57" t="s">
        <v>213</v>
      </c>
      <c r="F105" s="56"/>
      <c r="G105" s="56">
        <v>136</v>
      </c>
      <c r="H105" s="56" t="s">
        <v>100</v>
      </c>
      <c r="I105" s="56"/>
      <c r="J105" s="56">
        <v>726</v>
      </c>
      <c r="K105" s="57" t="s">
        <v>214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32"/>
      <c r="W105" s="32"/>
      <c r="X105" s="32"/>
      <c r="Y105" s="32"/>
      <c r="Z105" s="32"/>
    </row>
    <row r="106" spans="1:26" ht="48">
      <c r="A106" s="53">
        <v>37</v>
      </c>
      <c r="B106" s="54" t="s">
        <v>215</v>
      </c>
      <c r="C106" s="55">
        <v>3</v>
      </c>
      <c r="D106" s="56">
        <v>68.69</v>
      </c>
      <c r="E106" s="57" t="s">
        <v>216</v>
      </c>
      <c r="F106" s="56"/>
      <c r="G106" s="56">
        <v>206</v>
      </c>
      <c r="H106" s="56" t="s">
        <v>217</v>
      </c>
      <c r="I106" s="56"/>
      <c r="J106" s="56">
        <v>1098</v>
      </c>
      <c r="K106" s="57" t="s">
        <v>218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32"/>
      <c r="W106" s="32"/>
      <c r="X106" s="32"/>
      <c r="Y106" s="32"/>
      <c r="Z106" s="32"/>
    </row>
    <row r="107" spans="1:26" ht="72">
      <c r="A107" s="53">
        <v>38</v>
      </c>
      <c r="B107" s="54" t="s">
        <v>219</v>
      </c>
      <c r="C107" s="55">
        <v>1</v>
      </c>
      <c r="D107" s="56">
        <v>21.67</v>
      </c>
      <c r="E107" s="57">
        <v>16.86</v>
      </c>
      <c r="F107" s="56">
        <v>4.81</v>
      </c>
      <c r="G107" s="56">
        <v>22</v>
      </c>
      <c r="H107" s="56">
        <v>17</v>
      </c>
      <c r="I107" s="56">
        <v>5</v>
      </c>
      <c r="J107" s="56">
        <v>213</v>
      </c>
      <c r="K107" s="57">
        <v>186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>
        <v>27</v>
      </c>
      <c r="V107" s="32"/>
      <c r="W107" s="32"/>
      <c r="X107" s="32"/>
      <c r="Y107" s="32"/>
      <c r="Z107" s="32"/>
    </row>
    <row r="108" spans="1:26" ht="24">
      <c r="A108" s="58"/>
      <c r="B108" s="59" t="s">
        <v>220</v>
      </c>
      <c r="C108" s="60" t="s">
        <v>130</v>
      </c>
      <c r="D108" s="61"/>
      <c r="E108" s="62"/>
      <c r="F108" s="61"/>
      <c r="G108" s="61">
        <v>23</v>
      </c>
      <c r="H108" s="61"/>
      <c r="I108" s="61"/>
      <c r="J108" s="61">
        <v>210</v>
      </c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32"/>
      <c r="W108" s="32"/>
      <c r="X108" s="32"/>
      <c r="Y108" s="32"/>
      <c r="Z108" s="32"/>
    </row>
    <row r="109" spans="1:26" ht="24">
      <c r="A109" s="58"/>
      <c r="B109" s="59" t="s">
        <v>221</v>
      </c>
      <c r="C109" s="60" t="s">
        <v>132</v>
      </c>
      <c r="D109" s="61"/>
      <c r="E109" s="62"/>
      <c r="F109" s="61"/>
      <c r="G109" s="61">
        <v>14</v>
      </c>
      <c r="H109" s="61"/>
      <c r="I109" s="61"/>
      <c r="J109" s="61">
        <v>121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32"/>
      <c r="W109" s="32"/>
      <c r="X109" s="32"/>
      <c r="Y109" s="32"/>
      <c r="Z109" s="32"/>
    </row>
    <row r="110" spans="1:26" ht="12.75">
      <c r="A110" s="58"/>
      <c r="B110" s="59" t="s">
        <v>52</v>
      </c>
      <c r="C110" s="60" t="s">
        <v>53</v>
      </c>
      <c r="D110" s="61"/>
      <c r="E110" s="62"/>
      <c r="F110" s="61"/>
      <c r="G110" s="61">
        <v>63</v>
      </c>
      <c r="H110" s="61"/>
      <c r="I110" s="61"/>
      <c r="J110" s="61">
        <v>576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32"/>
      <c r="W110" s="32"/>
      <c r="X110" s="32"/>
      <c r="Y110" s="32"/>
      <c r="Z110" s="32"/>
    </row>
    <row r="111" spans="1:26" ht="48">
      <c r="A111" s="53">
        <v>39</v>
      </c>
      <c r="B111" s="54" t="s">
        <v>222</v>
      </c>
      <c r="C111" s="55">
        <v>1</v>
      </c>
      <c r="D111" s="56">
        <v>656.34</v>
      </c>
      <c r="E111" s="57" t="s">
        <v>223</v>
      </c>
      <c r="F111" s="56"/>
      <c r="G111" s="56">
        <v>656</v>
      </c>
      <c r="H111" s="56" t="s">
        <v>224</v>
      </c>
      <c r="I111" s="56"/>
      <c r="J111" s="56">
        <v>3498</v>
      </c>
      <c r="K111" s="57" t="s">
        <v>225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32"/>
      <c r="W111" s="32"/>
      <c r="X111" s="32"/>
      <c r="Y111" s="32"/>
      <c r="Z111" s="32"/>
    </row>
    <row r="112" spans="1:26" ht="60">
      <c r="A112" s="53">
        <v>40</v>
      </c>
      <c r="B112" s="54" t="s">
        <v>226</v>
      </c>
      <c r="C112" s="55">
        <v>0.1</v>
      </c>
      <c r="D112" s="56">
        <v>3577.23</v>
      </c>
      <c r="E112" s="57" t="s">
        <v>227</v>
      </c>
      <c r="F112" s="56" t="s">
        <v>228</v>
      </c>
      <c r="G112" s="56">
        <v>358</v>
      </c>
      <c r="H112" s="56" t="s">
        <v>229</v>
      </c>
      <c r="I112" s="56">
        <v>7</v>
      </c>
      <c r="J112" s="56">
        <v>1380</v>
      </c>
      <c r="K112" s="57" t="s">
        <v>230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 t="s">
        <v>231</v>
      </c>
      <c r="V112" s="32"/>
      <c r="W112" s="32"/>
      <c r="X112" s="32"/>
      <c r="Y112" s="32"/>
      <c r="Z112" s="32"/>
    </row>
    <row r="113" spans="1:26" ht="24">
      <c r="A113" s="58"/>
      <c r="B113" s="59" t="s">
        <v>232</v>
      </c>
      <c r="C113" s="60" t="s">
        <v>130</v>
      </c>
      <c r="D113" s="61"/>
      <c r="E113" s="62"/>
      <c r="F113" s="61"/>
      <c r="G113" s="61">
        <v>51</v>
      </c>
      <c r="H113" s="61"/>
      <c r="I113" s="61"/>
      <c r="J113" s="61">
        <v>469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32"/>
      <c r="W113" s="32"/>
      <c r="X113" s="32"/>
      <c r="Y113" s="32"/>
      <c r="Z113" s="32"/>
    </row>
    <row r="114" spans="1:26" ht="24">
      <c r="A114" s="58"/>
      <c r="B114" s="59" t="s">
        <v>233</v>
      </c>
      <c r="C114" s="60" t="s">
        <v>132</v>
      </c>
      <c r="D114" s="61"/>
      <c r="E114" s="62"/>
      <c r="F114" s="61"/>
      <c r="G114" s="61">
        <v>31</v>
      </c>
      <c r="H114" s="61"/>
      <c r="I114" s="61"/>
      <c r="J114" s="61">
        <v>270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32"/>
      <c r="W114" s="32"/>
      <c r="X114" s="32"/>
      <c r="Y114" s="32"/>
      <c r="Z114" s="32"/>
    </row>
    <row r="115" spans="1:26" ht="12.75">
      <c r="A115" s="58"/>
      <c r="B115" s="59" t="s">
        <v>52</v>
      </c>
      <c r="C115" s="60" t="s">
        <v>53</v>
      </c>
      <c r="D115" s="61"/>
      <c r="E115" s="62"/>
      <c r="F115" s="61"/>
      <c r="G115" s="61">
        <v>447</v>
      </c>
      <c r="H115" s="61"/>
      <c r="I115" s="61"/>
      <c r="J115" s="61">
        <v>2186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32"/>
      <c r="W115" s="32"/>
      <c r="X115" s="32"/>
      <c r="Y115" s="32"/>
      <c r="Z115" s="32"/>
    </row>
    <row r="116" spans="1:26" ht="60">
      <c r="A116" s="53">
        <v>41</v>
      </c>
      <c r="B116" s="54" t="s">
        <v>234</v>
      </c>
      <c r="C116" s="55" t="s">
        <v>235</v>
      </c>
      <c r="D116" s="56">
        <v>1382.25</v>
      </c>
      <c r="E116" s="57" t="s">
        <v>236</v>
      </c>
      <c r="F116" s="56" t="s">
        <v>237</v>
      </c>
      <c r="G116" s="56">
        <v>83</v>
      </c>
      <c r="H116" s="56" t="s">
        <v>238</v>
      </c>
      <c r="I116" s="56">
        <v>5</v>
      </c>
      <c r="J116" s="56">
        <v>480</v>
      </c>
      <c r="K116" s="57" t="s">
        <v>239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 t="s">
        <v>240</v>
      </c>
      <c r="V116" s="32"/>
      <c r="W116" s="32"/>
      <c r="X116" s="32"/>
      <c r="Y116" s="32"/>
      <c r="Z116" s="32"/>
    </row>
    <row r="117" spans="1:26" ht="12.75">
      <c r="A117" s="58"/>
      <c r="B117" s="59" t="s">
        <v>71</v>
      </c>
      <c r="C117" s="60" t="s">
        <v>162</v>
      </c>
      <c r="D117" s="61"/>
      <c r="E117" s="62"/>
      <c r="F117" s="61"/>
      <c r="G117" s="61">
        <v>16</v>
      </c>
      <c r="H117" s="61"/>
      <c r="I117" s="61"/>
      <c r="J117" s="61">
        <v>157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32"/>
      <c r="W117" s="32"/>
      <c r="X117" s="32"/>
      <c r="Y117" s="32"/>
      <c r="Z117" s="32"/>
    </row>
    <row r="118" spans="1:26" ht="12.75">
      <c r="A118" s="58"/>
      <c r="B118" s="59" t="s">
        <v>72</v>
      </c>
      <c r="C118" s="60" t="s">
        <v>164</v>
      </c>
      <c r="D118" s="61"/>
      <c r="E118" s="62"/>
      <c r="F118" s="61"/>
      <c r="G118" s="61">
        <v>11</v>
      </c>
      <c r="H118" s="61"/>
      <c r="I118" s="61"/>
      <c r="J118" s="61">
        <v>101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32"/>
      <c r="W118" s="32"/>
      <c r="X118" s="32"/>
      <c r="Y118" s="32"/>
      <c r="Z118" s="32"/>
    </row>
    <row r="119" spans="1:26" ht="12.75">
      <c r="A119" s="58"/>
      <c r="B119" s="59" t="s">
        <v>52</v>
      </c>
      <c r="C119" s="60" t="s">
        <v>53</v>
      </c>
      <c r="D119" s="61"/>
      <c r="E119" s="62"/>
      <c r="F119" s="61"/>
      <c r="G119" s="61">
        <v>113</v>
      </c>
      <c r="H119" s="61"/>
      <c r="I119" s="61"/>
      <c r="J119" s="61">
        <v>767</v>
      </c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32"/>
      <c r="W119" s="32"/>
      <c r="X119" s="32"/>
      <c r="Y119" s="32"/>
      <c r="Z119" s="32"/>
    </row>
    <row r="120" spans="1:26" ht="48">
      <c r="A120" s="53">
        <v>44</v>
      </c>
      <c r="B120" s="54" t="s">
        <v>241</v>
      </c>
      <c r="C120" s="55">
        <v>0.06</v>
      </c>
      <c r="D120" s="56">
        <v>331.98</v>
      </c>
      <c r="E120" s="57" t="s">
        <v>242</v>
      </c>
      <c r="F120" s="56" t="s">
        <v>243</v>
      </c>
      <c r="G120" s="56">
        <v>20</v>
      </c>
      <c r="H120" s="56" t="s">
        <v>244</v>
      </c>
      <c r="I120" s="56">
        <v>1</v>
      </c>
      <c r="J120" s="56">
        <v>89</v>
      </c>
      <c r="K120" s="57" t="s">
        <v>245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>
        <v>1</v>
      </c>
      <c r="V120" s="32"/>
      <c r="W120" s="32"/>
      <c r="X120" s="32"/>
      <c r="Y120" s="32"/>
      <c r="Z120" s="32"/>
    </row>
    <row r="121" spans="1:26" ht="24">
      <c r="A121" s="58"/>
      <c r="B121" s="59" t="s">
        <v>161</v>
      </c>
      <c r="C121" s="60" t="s">
        <v>246</v>
      </c>
      <c r="D121" s="61"/>
      <c r="E121" s="62"/>
      <c r="F121" s="61"/>
      <c r="G121" s="61">
        <v>4</v>
      </c>
      <c r="H121" s="61"/>
      <c r="I121" s="61"/>
      <c r="J121" s="61">
        <v>37</v>
      </c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32"/>
      <c r="W121" s="32"/>
      <c r="X121" s="32"/>
      <c r="Y121" s="32"/>
      <c r="Z121" s="32"/>
    </row>
    <row r="122" spans="1:26" ht="24">
      <c r="A122" s="58"/>
      <c r="B122" s="59" t="s">
        <v>163</v>
      </c>
      <c r="C122" s="60" t="s">
        <v>247</v>
      </c>
      <c r="D122" s="61"/>
      <c r="E122" s="62"/>
      <c r="F122" s="61"/>
      <c r="G122" s="61">
        <v>3</v>
      </c>
      <c r="H122" s="61"/>
      <c r="I122" s="61"/>
      <c r="J122" s="61">
        <v>26</v>
      </c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32"/>
      <c r="W122" s="32"/>
      <c r="X122" s="32"/>
      <c r="Y122" s="32"/>
      <c r="Z122" s="32"/>
    </row>
    <row r="123" spans="1:26" ht="12.75">
      <c r="A123" s="58"/>
      <c r="B123" s="59" t="s">
        <v>52</v>
      </c>
      <c r="C123" s="60" t="s">
        <v>53</v>
      </c>
      <c r="D123" s="61"/>
      <c r="E123" s="62"/>
      <c r="F123" s="61"/>
      <c r="G123" s="61">
        <v>28</v>
      </c>
      <c r="H123" s="61"/>
      <c r="I123" s="61"/>
      <c r="J123" s="61">
        <v>159</v>
      </c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32"/>
      <c r="W123" s="32"/>
      <c r="X123" s="32"/>
      <c r="Y123" s="32"/>
      <c r="Z123" s="32"/>
    </row>
    <row r="124" spans="1:26" ht="48">
      <c r="A124" s="53">
        <v>45</v>
      </c>
      <c r="B124" s="54" t="s">
        <v>248</v>
      </c>
      <c r="C124" s="55">
        <v>0.06</v>
      </c>
      <c r="D124" s="56">
        <v>439.21</v>
      </c>
      <c r="E124" s="57" t="s">
        <v>249</v>
      </c>
      <c r="F124" s="56" t="s">
        <v>250</v>
      </c>
      <c r="G124" s="56">
        <v>26</v>
      </c>
      <c r="H124" s="56" t="s">
        <v>251</v>
      </c>
      <c r="I124" s="56"/>
      <c r="J124" s="56">
        <v>104</v>
      </c>
      <c r="K124" s="57" t="s">
        <v>252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v>1</v>
      </c>
      <c r="V124" s="32"/>
      <c r="W124" s="32"/>
      <c r="X124" s="32"/>
      <c r="Y124" s="32"/>
      <c r="Z124" s="32"/>
    </row>
    <row r="125" spans="1:26" ht="24">
      <c r="A125" s="58"/>
      <c r="B125" s="59" t="s">
        <v>253</v>
      </c>
      <c r="C125" s="60" t="s">
        <v>246</v>
      </c>
      <c r="D125" s="61"/>
      <c r="E125" s="62"/>
      <c r="F125" s="61"/>
      <c r="G125" s="61">
        <v>2</v>
      </c>
      <c r="H125" s="61"/>
      <c r="I125" s="61"/>
      <c r="J125" s="61">
        <v>23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32"/>
      <c r="W125" s="32"/>
      <c r="X125" s="32"/>
      <c r="Y125" s="32"/>
      <c r="Z125" s="32"/>
    </row>
    <row r="126" spans="1:26" ht="24">
      <c r="A126" s="58"/>
      <c r="B126" s="59" t="s">
        <v>254</v>
      </c>
      <c r="C126" s="60" t="s">
        <v>247</v>
      </c>
      <c r="D126" s="61"/>
      <c r="E126" s="62"/>
      <c r="F126" s="61"/>
      <c r="G126" s="61">
        <v>2</v>
      </c>
      <c r="H126" s="61"/>
      <c r="I126" s="61"/>
      <c r="J126" s="61">
        <v>16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32"/>
      <c r="W126" s="32"/>
      <c r="X126" s="32"/>
      <c r="Y126" s="32"/>
      <c r="Z126" s="32"/>
    </row>
    <row r="127" spans="1:26" ht="12.75">
      <c r="A127" s="63"/>
      <c r="B127" s="64" t="s">
        <v>52</v>
      </c>
      <c r="C127" s="65" t="s">
        <v>53</v>
      </c>
      <c r="D127" s="66"/>
      <c r="E127" s="67"/>
      <c r="F127" s="66"/>
      <c r="G127" s="66">
        <v>30</v>
      </c>
      <c r="H127" s="66"/>
      <c r="I127" s="66"/>
      <c r="J127" s="66">
        <v>147</v>
      </c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32"/>
      <c r="W127" s="32"/>
      <c r="X127" s="32"/>
      <c r="Y127" s="32"/>
      <c r="Z127" s="32"/>
    </row>
    <row r="128" spans="1:26" ht="36">
      <c r="A128" s="99" t="s">
        <v>255</v>
      </c>
      <c r="B128" s="100"/>
      <c r="C128" s="100"/>
      <c r="D128" s="100"/>
      <c r="E128" s="100"/>
      <c r="F128" s="100"/>
      <c r="G128" s="56">
        <v>31547</v>
      </c>
      <c r="H128" s="56" t="s">
        <v>256</v>
      </c>
      <c r="I128" s="56" t="s">
        <v>257</v>
      </c>
      <c r="J128" s="56">
        <v>140064</v>
      </c>
      <c r="K128" s="57" t="s">
        <v>258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 t="s">
        <v>259</v>
      </c>
      <c r="V128" s="32"/>
      <c r="W128" s="32"/>
      <c r="X128" s="32"/>
      <c r="Y128" s="32"/>
      <c r="Z128" s="32"/>
    </row>
    <row r="129" spans="1:26" ht="12.75">
      <c r="A129" s="99" t="s">
        <v>260</v>
      </c>
      <c r="B129" s="100"/>
      <c r="C129" s="100"/>
      <c r="D129" s="100"/>
      <c r="E129" s="100"/>
      <c r="F129" s="100"/>
      <c r="G129" s="56">
        <v>33370</v>
      </c>
      <c r="H129" s="56"/>
      <c r="I129" s="56"/>
      <c r="J129" s="56">
        <v>149334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2"/>
      <c r="W129" s="32"/>
      <c r="X129" s="32"/>
      <c r="Y129" s="32"/>
      <c r="Z129" s="32"/>
    </row>
    <row r="130" spans="1:26" ht="12.75">
      <c r="A130" s="99" t="s">
        <v>261</v>
      </c>
      <c r="B130" s="100"/>
      <c r="C130" s="100"/>
      <c r="D130" s="100"/>
      <c r="E130" s="100"/>
      <c r="F130" s="100"/>
      <c r="G130" s="56"/>
      <c r="H130" s="56"/>
      <c r="I130" s="56"/>
      <c r="J130" s="56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2"/>
      <c r="W130" s="32"/>
      <c r="X130" s="32"/>
      <c r="Y130" s="32"/>
      <c r="Z130" s="32"/>
    </row>
    <row r="131" spans="1:26" ht="25.5" customHeight="1">
      <c r="A131" s="99" t="s">
        <v>262</v>
      </c>
      <c r="B131" s="100"/>
      <c r="C131" s="100"/>
      <c r="D131" s="100"/>
      <c r="E131" s="100"/>
      <c r="F131" s="100"/>
      <c r="G131" s="56">
        <v>1303</v>
      </c>
      <c r="H131" s="56"/>
      <c r="I131" s="56"/>
      <c r="J131" s="56">
        <v>5133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32"/>
      <c r="W131" s="32"/>
      <c r="X131" s="32"/>
      <c r="Y131" s="32"/>
      <c r="Z131" s="32"/>
    </row>
    <row r="132" spans="1:26" ht="78" customHeight="1">
      <c r="A132" s="99" t="s">
        <v>263</v>
      </c>
      <c r="B132" s="100"/>
      <c r="C132" s="100"/>
      <c r="D132" s="100"/>
      <c r="E132" s="100"/>
      <c r="F132" s="100"/>
      <c r="G132" s="56">
        <v>520</v>
      </c>
      <c r="H132" s="56">
        <v>248.4</v>
      </c>
      <c r="I132" s="56" t="s">
        <v>264</v>
      </c>
      <c r="J132" s="56">
        <v>4137</v>
      </c>
      <c r="K132" s="57">
        <v>2737.65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 t="s">
        <v>265</v>
      </c>
      <c r="V132" s="32"/>
      <c r="W132" s="32"/>
      <c r="X132" s="32"/>
      <c r="Y132" s="32"/>
      <c r="Z132" s="32"/>
    </row>
    <row r="133" spans="1:26" ht="12.75">
      <c r="A133" s="99" t="s">
        <v>266</v>
      </c>
      <c r="B133" s="100"/>
      <c r="C133" s="100"/>
      <c r="D133" s="100"/>
      <c r="E133" s="100"/>
      <c r="F133" s="100"/>
      <c r="G133" s="56"/>
      <c r="H133" s="56"/>
      <c r="I133" s="56"/>
      <c r="J133" s="56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32"/>
      <c r="W133" s="32"/>
      <c r="X133" s="32"/>
      <c r="Y133" s="32"/>
      <c r="Z133" s="32"/>
    </row>
    <row r="134" spans="1:26" ht="12.75">
      <c r="A134" s="99" t="s">
        <v>267</v>
      </c>
      <c r="B134" s="100"/>
      <c r="C134" s="100"/>
      <c r="D134" s="100"/>
      <c r="E134" s="100"/>
      <c r="F134" s="100"/>
      <c r="G134" s="56">
        <v>2073</v>
      </c>
      <c r="H134" s="56"/>
      <c r="I134" s="56"/>
      <c r="J134" s="56">
        <v>22867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32"/>
      <c r="W134" s="32"/>
      <c r="X134" s="32"/>
      <c r="Y134" s="32"/>
      <c r="Z134" s="32"/>
    </row>
    <row r="135" spans="1:26" ht="12.75">
      <c r="A135" s="99" t="s">
        <v>268</v>
      </c>
      <c r="B135" s="100"/>
      <c r="C135" s="100"/>
      <c r="D135" s="100"/>
      <c r="E135" s="100"/>
      <c r="F135" s="100"/>
      <c r="G135" s="56">
        <v>6364</v>
      </c>
      <c r="H135" s="56"/>
      <c r="I135" s="56"/>
      <c r="J135" s="56">
        <v>26931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32"/>
      <c r="W135" s="32"/>
      <c r="X135" s="32"/>
      <c r="Y135" s="32"/>
      <c r="Z135" s="32"/>
    </row>
    <row r="136" spans="1:26" ht="12.75">
      <c r="A136" s="99" t="s">
        <v>269</v>
      </c>
      <c r="B136" s="100"/>
      <c r="C136" s="100"/>
      <c r="D136" s="100"/>
      <c r="E136" s="100"/>
      <c r="F136" s="100"/>
      <c r="G136" s="56">
        <v>2086</v>
      </c>
      <c r="H136" s="56"/>
      <c r="I136" s="56"/>
      <c r="J136" s="56">
        <v>10733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32"/>
      <c r="W136" s="32"/>
      <c r="X136" s="32"/>
      <c r="Y136" s="32"/>
      <c r="Z136" s="32"/>
    </row>
    <row r="137" spans="1:26" ht="12.75">
      <c r="A137" s="101" t="s">
        <v>270</v>
      </c>
      <c r="B137" s="102"/>
      <c r="C137" s="102"/>
      <c r="D137" s="102"/>
      <c r="E137" s="102"/>
      <c r="F137" s="102"/>
      <c r="G137" s="56">
        <v>1745</v>
      </c>
      <c r="H137" s="56"/>
      <c r="I137" s="56"/>
      <c r="J137" s="56">
        <v>16368</v>
      </c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32"/>
      <c r="W137" s="32"/>
      <c r="X137" s="32"/>
      <c r="Y137" s="32"/>
      <c r="Z137" s="32"/>
    </row>
    <row r="138" spans="1:26" ht="12.75">
      <c r="A138" s="101" t="s">
        <v>271</v>
      </c>
      <c r="B138" s="102"/>
      <c r="C138" s="102"/>
      <c r="D138" s="102"/>
      <c r="E138" s="102"/>
      <c r="F138" s="102"/>
      <c r="G138" s="56">
        <v>1270</v>
      </c>
      <c r="H138" s="56"/>
      <c r="I138" s="56"/>
      <c r="J138" s="56">
        <v>11207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32"/>
      <c r="W138" s="32"/>
      <c r="X138" s="32"/>
      <c r="Y138" s="32"/>
      <c r="Z138" s="32"/>
    </row>
    <row r="139" spans="1:26" ht="12.75">
      <c r="A139" s="101" t="s">
        <v>272</v>
      </c>
      <c r="B139" s="102"/>
      <c r="C139" s="102"/>
      <c r="D139" s="102"/>
      <c r="E139" s="102"/>
      <c r="F139" s="102"/>
      <c r="G139" s="56"/>
      <c r="H139" s="56"/>
      <c r="I139" s="56"/>
      <c r="J139" s="56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32"/>
      <c r="W139" s="32"/>
      <c r="X139" s="32"/>
      <c r="Y139" s="32"/>
      <c r="Z139" s="32"/>
    </row>
    <row r="140" spans="1:26" ht="12.75">
      <c r="A140" s="99" t="s">
        <v>273</v>
      </c>
      <c r="B140" s="100"/>
      <c r="C140" s="100"/>
      <c r="D140" s="100"/>
      <c r="E140" s="100"/>
      <c r="F140" s="100"/>
      <c r="G140" s="56">
        <v>5033</v>
      </c>
      <c r="H140" s="56"/>
      <c r="I140" s="56"/>
      <c r="J140" s="56">
        <v>27571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32"/>
      <c r="W140" s="32"/>
      <c r="X140" s="32"/>
      <c r="Y140" s="32"/>
      <c r="Z140" s="32"/>
    </row>
    <row r="141" spans="1:26" ht="12.75">
      <c r="A141" s="99" t="s">
        <v>274</v>
      </c>
      <c r="B141" s="100"/>
      <c r="C141" s="100"/>
      <c r="D141" s="100"/>
      <c r="E141" s="100"/>
      <c r="F141" s="100"/>
      <c r="G141" s="56">
        <v>8336</v>
      </c>
      <c r="H141" s="56"/>
      <c r="I141" s="56"/>
      <c r="J141" s="56">
        <v>58656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32"/>
      <c r="W141" s="32"/>
      <c r="X141" s="32"/>
      <c r="Y141" s="32"/>
      <c r="Z141" s="32"/>
    </row>
    <row r="142" spans="1:26" ht="12.75">
      <c r="A142" s="99" t="s">
        <v>275</v>
      </c>
      <c r="B142" s="100"/>
      <c r="C142" s="100"/>
      <c r="D142" s="100"/>
      <c r="E142" s="100"/>
      <c r="F142" s="100"/>
      <c r="G142" s="56">
        <v>23016</v>
      </c>
      <c r="H142" s="56"/>
      <c r="I142" s="56"/>
      <c r="J142" s="56">
        <v>90682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32"/>
      <c r="W142" s="32"/>
      <c r="X142" s="32"/>
      <c r="Y142" s="32"/>
      <c r="Z142" s="32"/>
    </row>
    <row r="143" spans="1:26" ht="12.75">
      <c r="A143" s="99" t="s">
        <v>276</v>
      </c>
      <c r="B143" s="100"/>
      <c r="C143" s="100"/>
      <c r="D143" s="100"/>
      <c r="E143" s="100"/>
      <c r="F143" s="100"/>
      <c r="G143" s="56">
        <v>36385</v>
      </c>
      <c r="H143" s="56"/>
      <c r="I143" s="56"/>
      <c r="J143" s="56">
        <v>176909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32"/>
      <c r="W143" s="32"/>
      <c r="X143" s="32"/>
      <c r="Y143" s="32"/>
      <c r="Z143" s="32"/>
    </row>
    <row r="144" spans="1:26" ht="12.75">
      <c r="A144" s="103" t="s">
        <v>277</v>
      </c>
      <c r="B144" s="104"/>
      <c r="C144" s="104"/>
      <c r="D144" s="104"/>
      <c r="E144" s="104"/>
      <c r="F144" s="104"/>
      <c r="G144" s="68">
        <v>36385</v>
      </c>
      <c r="H144" s="68"/>
      <c r="I144" s="68"/>
      <c r="J144" s="68">
        <v>176909</v>
      </c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32"/>
      <c r="W144" s="32"/>
      <c r="X144" s="32"/>
      <c r="Y144" s="32"/>
      <c r="Z144" s="32"/>
    </row>
    <row r="145" spans="1:26" ht="21" customHeight="1">
      <c r="A145" s="105" t="s">
        <v>278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32"/>
      <c r="W145" s="32"/>
      <c r="X145" s="32"/>
      <c r="Y145" s="32"/>
      <c r="Z145" s="32"/>
    </row>
    <row r="146" spans="1:26" ht="132">
      <c r="A146" s="53">
        <v>46</v>
      </c>
      <c r="B146" s="54" t="s">
        <v>279</v>
      </c>
      <c r="C146" s="55">
        <v>0.25</v>
      </c>
      <c r="D146" s="56">
        <v>484.84</v>
      </c>
      <c r="E146" s="57">
        <v>393.65</v>
      </c>
      <c r="F146" s="56" t="s">
        <v>280</v>
      </c>
      <c r="G146" s="56">
        <v>121</v>
      </c>
      <c r="H146" s="56">
        <v>98</v>
      </c>
      <c r="I146" s="56" t="s">
        <v>281</v>
      </c>
      <c r="J146" s="56">
        <v>1195</v>
      </c>
      <c r="K146" s="57">
        <v>1085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 t="s">
        <v>282</v>
      </c>
      <c r="V146" s="32"/>
      <c r="W146" s="32"/>
      <c r="X146" s="32"/>
      <c r="Y146" s="32"/>
      <c r="Z146" s="32"/>
    </row>
    <row r="147" spans="1:26" ht="24">
      <c r="A147" s="58"/>
      <c r="B147" s="59" t="s">
        <v>283</v>
      </c>
      <c r="C147" s="60" t="s">
        <v>130</v>
      </c>
      <c r="D147" s="61"/>
      <c r="E147" s="62"/>
      <c r="F147" s="61"/>
      <c r="G147" s="61">
        <v>114</v>
      </c>
      <c r="H147" s="61"/>
      <c r="I147" s="61"/>
      <c r="J147" s="61">
        <v>1069</v>
      </c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32"/>
      <c r="W147" s="32"/>
      <c r="X147" s="32"/>
      <c r="Y147" s="32"/>
      <c r="Z147" s="32"/>
    </row>
    <row r="148" spans="1:26" ht="24">
      <c r="A148" s="58"/>
      <c r="B148" s="59" t="s">
        <v>284</v>
      </c>
      <c r="C148" s="60" t="s">
        <v>132</v>
      </c>
      <c r="D148" s="61"/>
      <c r="E148" s="62"/>
      <c r="F148" s="61"/>
      <c r="G148" s="61">
        <v>70</v>
      </c>
      <c r="H148" s="61"/>
      <c r="I148" s="61"/>
      <c r="J148" s="61">
        <v>616</v>
      </c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32"/>
      <c r="W148" s="32"/>
      <c r="X148" s="32"/>
      <c r="Y148" s="32"/>
      <c r="Z148" s="32"/>
    </row>
    <row r="149" spans="1:26" ht="12.75">
      <c r="A149" s="63"/>
      <c r="B149" s="64" t="s">
        <v>52</v>
      </c>
      <c r="C149" s="65" t="s">
        <v>53</v>
      </c>
      <c r="D149" s="66"/>
      <c r="E149" s="67"/>
      <c r="F149" s="66"/>
      <c r="G149" s="66">
        <v>305</v>
      </c>
      <c r="H149" s="66"/>
      <c r="I149" s="66"/>
      <c r="J149" s="66">
        <v>2880</v>
      </c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32"/>
      <c r="W149" s="32"/>
      <c r="X149" s="32"/>
      <c r="Y149" s="32"/>
      <c r="Z149" s="32"/>
    </row>
    <row r="150" spans="1:26" ht="36">
      <c r="A150" s="99" t="s">
        <v>255</v>
      </c>
      <c r="B150" s="100"/>
      <c r="C150" s="100"/>
      <c r="D150" s="100"/>
      <c r="E150" s="100"/>
      <c r="F150" s="100"/>
      <c r="G150" s="56">
        <v>121</v>
      </c>
      <c r="H150" s="56">
        <v>98</v>
      </c>
      <c r="I150" s="56" t="s">
        <v>285</v>
      </c>
      <c r="J150" s="56">
        <v>1195</v>
      </c>
      <c r="K150" s="57">
        <v>1085</v>
      </c>
      <c r="L150" s="57"/>
      <c r="M150" s="57"/>
      <c r="N150" s="57"/>
      <c r="O150" s="57"/>
      <c r="P150" s="57"/>
      <c r="Q150" s="57"/>
      <c r="R150" s="57"/>
      <c r="S150" s="57"/>
      <c r="T150" s="57"/>
      <c r="U150" s="57" t="s">
        <v>286</v>
      </c>
      <c r="V150" s="32"/>
      <c r="W150" s="32"/>
      <c r="X150" s="32"/>
      <c r="Y150" s="32"/>
      <c r="Z150" s="32"/>
    </row>
    <row r="151" spans="1:26" ht="12.75">
      <c r="A151" s="99" t="s">
        <v>266</v>
      </c>
      <c r="B151" s="100"/>
      <c r="C151" s="100"/>
      <c r="D151" s="100"/>
      <c r="E151" s="100"/>
      <c r="F151" s="100"/>
      <c r="G151" s="56"/>
      <c r="H151" s="56"/>
      <c r="I151" s="56"/>
      <c r="J151" s="56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32"/>
      <c r="W151" s="32"/>
      <c r="X151" s="32"/>
      <c r="Y151" s="32"/>
      <c r="Z151" s="32"/>
    </row>
    <row r="152" spans="1:26" ht="12.75">
      <c r="A152" s="99" t="s">
        <v>267</v>
      </c>
      <c r="B152" s="100"/>
      <c r="C152" s="100"/>
      <c r="D152" s="100"/>
      <c r="E152" s="100"/>
      <c r="F152" s="100"/>
      <c r="G152" s="56">
        <v>99</v>
      </c>
      <c r="H152" s="56"/>
      <c r="I152" s="56"/>
      <c r="J152" s="56">
        <v>1092</v>
      </c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32"/>
      <c r="W152" s="32"/>
      <c r="X152" s="32"/>
      <c r="Y152" s="32"/>
      <c r="Z152" s="32"/>
    </row>
    <row r="153" spans="1:26" ht="12.75">
      <c r="A153" s="99" t="s">
        <v>268</v>
      </c>
      <c r="B153" s="100"/>
      <c r="C153" s="100"/>
      <c r="D153" s="100"/>
      <c r="E153" s="100"/>
      <c r="F153" s="100"/>
      <c r="G153" s="56"/>
      <c r="H153" s="56"/>
      <c r="I153" s="56"/>
      <c r="J153" s="56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32"/>
      <c r="W153" s="32"/>
      <c r="X153" s="32"/>
      <c r="Y153" s="32"/>
      <c r="Z153" s="32"/>
    </row>
    <row r="154" spans="1:26" ht="12.75">
      <c r="A154" s="99" t="s">
        <v>269</v>
      </c>
      <c r="B154" s="100"/>
      <c r="C154" s="100"/>
      <c r="D154" s="100"/>
      <c r="E154" s="100"/>
      <c r="F154" s="100"/>
      <c r="G154" s="56">
        <v>23</v>
      </c>
      <c r="H154" s="56"/>
      <c r="I154" s="56"/>
      <c r="J154" s="56">
        <v>110</v>
      </c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32"/>
      <c r="W154" s="32"/>
      <c r="X154" s="32"/>
      <c r="Y154" s="32"/>
      <c r="Z154" s="32"/>
    </row>
    <row r="155" spans="1:26" ht="12.75">
      <c r="A155" s="101" t="s">
        <v>270</v>
      </c>
      <c r="B155" s="102"/>
      <c r="C155" s="102"/>
      <c r="D155" s="102"/>
      <c r="E155" s="102"/>
      <c r="F155" s="102"/>
      <c r="G155" s="56">
        <v>114</v>
      </c>
      <c r="H155" s="56"/>
      <c r="I155" s="56"/>
      <c r="J155" s="56">
        <v>1069</v>
      </c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32"/>
      <c r="W155" s="32"/>
      <c r="X155" s="32"/>
      <c r="Y155" s="32"/>
      <c r="Z155" s="32"/>
    </row>
    <row r="156" spans="1:26" ht="12.75">
      <c r="A156" s="101" t="s">
        <v>271</v>
      </c>
      <c r="B156" s="102"/>
      <c r="C156" s="102"/>
      <c r="D156" s="102"/>
      <c r="E156" s="102"/>
      <c r="F156" s="102"/>
      <c r="G156" s="56">
        <v>70</v>
      </c>
      <c r="H156" s="56"/>
      <c r="I156" s="56"/>
      <c r="J156" s="56">
        <v>616</v>
      </c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32"/>
      <c r="W156" s="32"/>
      <c r="X156" s="32"/>
      <c r="Y156" s="32"/>
      <c r="Z156" s="32"/>
    </row>
    <row r="157" spans="1:26" ht="12.75">
      <c r="A157" s="101" t="s">
        <v>287</v>
      </c>
      <c r="B157" s="102"/>
      <c r="C157" s="102"/>
      <c r="D157" s="102"/>
      <c r="E157" s="102"/>
      <c r="F157" s="102"/>
      <c r="G157" s="56"/>
      <c r="H157" s="56"/>
      <c r="I157" s="56"/>
      <c r="J157" s="56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32"/>
      <c r="W157" s="32"/>
      <c r="X157" s="32"/>
      <c r="Y157" s="32"/>
      <c r="Z157" s="32"/>
    </row>
    <row r="158" spans="1:26" ht="25.5" customHeight="1">
      <c r="A158" s="99" t="s">
        <v>288</v>
      </c>
      <c r="B158" s="100"/>
      <c r="C158" s="100"/>
      <c r="D158" s="100"/>
      <c r="E158" s="100"/>
      <c r="F158" s="100"/>
      <c r="G158" s="56">
        <v>305</v>
      </c>
      <c r="H158" s="56"/>
      <c r="I158" s="56"/>
      <c r="J158" s="56">
        <v>2880</v>
      </c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32"/>
      <c r="W158" s="32"/>
      <c r="X158" s="32"/>
      <c r="Y158" s="32"/>
      <c r="Z158" s="32"/>
    </row>
    <row r="159" spans="1:26" ht="12.75">
      <c r="A159" s="99" t="s">
        <v>276</v>
      </c>
      <c r="B159" s="100"/>
      <c r="C159" s="100"/>
      <c r="D159" s="100"/>
      <c r="E159" s="100"/>
      <c r="F159" s="100"/>
      <c r="G159" s="56">
        <v>305</v>
      </c>
      <c r="H159" s="56"/>
      <c r="I159" s="56"/>
      <c r="J159" s="56">
        <v>2880</v>
      </c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32"/>
      <c r="W159" s="32"/>
      <c r="X159" s="32"/>
      <c r="Y159" s="32"/>
      <c r="Z159" s="32"/>
    </row>
    <row r="160" spans="1:26" ht="12.75">
      <c r="A160" s="103" t="s">
        <v>289</v>
      </c>
      <c r="B160" s="104"/>
      <c r="C160" s="104"/>
      <c r="D160" s="104"/>
      <c r="E160" s="104"/>
      <c r="F160" s="104"/>
      <c r="G160" s="68">
        <v>305</v>
      </c>
      <c r="H160" s="68"/>
      <c r="I160" s="68"/>
      <c r="J160" s="68">
        <v>2880</v>
      </c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32"/>
      <c r="W160" s="32"/>
      <c r="X160" s="32"/>
      <c r="Y160" s="32"/>
      <c r="Z160" s="32"/>
    </row>
    <row r="161" spans="1:26" ht="36">
      <c r="A161" s="99" t="s">
        <v>290</v>
      </c>
      <c r="B161" s="100"/>
      <c r="C161" s="100"/>
      <c r="D161" s="100"/>
      <c r="E161" s="100"/>
      <c r="F161" s="100"/>
      <c r="G161" s="56">
        <v>31668</v>
      </c>
      <c r="H161" s="56" t="s">
        <v>291</v>
      </c>
      <c r="I161" s="56" t="s">
        <v>292</v>
      </c>
      <c r="J161" s="56">
        <v>141259</v>
      </c>
      <c r="K161" s="57" t="s">
        <v>293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 t="s">
        <v>294</v>
      </c>
      <c r="V161" s="32"/>
      <c r="W161" s="32"/>
      <c r="X161" s="32"/>
      <c r="Y161" s="32"/>
      <c r="Z161" s="32"/>
    </row>
    <row r="162" spans="1:26" ht="12.75">
      <c r="A162" s="99" t="s">
        <v>295</v>
      </c>
      <c r="B162" s="100"/>
      <c r="C162" s="100"/>
      <c r="D162" s="100"/>
      <c r="E162" s="100"/>
      <c r="F162" s="100"/>
      <c r="G162" s="56">
        <v>33491</v>
      </c>
      <c r="H162" s="56"/>
      <c r="I162" s="56"/>
      <c r="J162" s="56">
        <v>150529</v>
      </c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32"/>
      <c r="W162" s="32"/>
      <c r="X162" s="32"/>
      <c r="Y162" s="32"/>
      <c r="Z162" s="32"/>
    </row>
    <row r="163" spans="1:26" ht="12.75">
      <c r="A163" s="99" t="s">
        <v>261</v>
      </c>
      <c r="B163" s="100"/>
      <c r="C163" s="100"/>
      <c r="D163" s="100"/>
      <c r="E163" s="100"/>
      <c r="F163" s="100"/>
      <c r="G163" s="56"/>
      <c r="H163" s="56"/>
      <c r="I163" s="56"/>
      <c r="J163" s="56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32"/>
      <c r="W163" s="32"/>
      <c r="X163" s="32"/>
      <c r="Y163" s="32"/>
      <c r="Z163" s="32"/>
    </row>
    <row r="164" spans="1:26" ht="25.5" customHeight="1">
      <c r="A164" s="99" t="s">
        <v>262</v>
      </c>
      <c r="B164" s="100"/>
      <c r="C164" s="100"/>
      <c r="D164" s="100"/>
      <c r="E164" s="100"/>
      <c r="F164" s="100"/>
      <c r="G164" s="56">
        <v>1303</v>
      </c>
      <c r="H164" s="56"/>
      <c r="I164" s="56"/>
      <c r="J164" s="56">
        <v>5133</v>
      </c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32"/>
      <c r="W164" s="32"/>
      <c r="X164" s="32"/>
      <c r="Y164" s="32"/>
      <c r="Z164" s="32"/>
    </row>
    <row r="165" spans="1:26" ht="78" customHeight="1">
      <c r="A165" s="99" t="s">
        <v>263</v>
      </c>
      <c r="B165" s="100"/>
      <c r="C165" s="100"/>
      <c r="D165" s="100"/>
      <c r="E165" s="100"/>
      <c r="F165" s="100"/>
      <c r="G165" s="56">
        <v>520</v>
      </c>
      <c r="H165" s="56">
        <v>248.4</v>
      </c>
      <c r="I165" s="56" t="s">
        <v>264</v>
      </c>
      <c r="J165" s="56">
        <v>4137</v>
      </c>
      <c r="K165" s="57">
        <v>2737.65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 t="s">
        <v>265</v>
      </c>
      <c r="V165" s="32"/>
      <c r="W165" s="32"/>
      <c r="X165" s="32"/>
      <c r="Y165" s="32"/>
      <c r="Z165" s="32"/>
    </row>
    <row r="166" spans="1:26" ht="12.75">
      <c r="A166" s="99" t="s">
        <v>266</v>
      </c>
      <c r="B166" s="100"/>
      <c r="C166" s="100"/>
      <c r="D166" s="100"/>
      <c r="E166" s="100"/>
      <c r="F166" s="100"/>
      <c r="G166" s="56"/>
      <c r="H166" s="56"/>
      <c r="I166" s="56"/>
      <c r="J166" s="56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32"/>
      <c r="W166" s="32"/>
      <c r="X166" s="32"/>
      <c r="Y166" s="32"/>
      <c r="Z166" s="32"/>
    </row>
    <row r="167" spans="1:26" ht="12.75">
      <c r="A167" s="99" t="s">
        <v>267</v>
      </c>
      <c r="B167" s="100"/>
      <c r="C167" s="100"/>
      <c r="D167" s="100"/>
      <c r="E167" s="100"/>
      <c r="F167" s="100"/>
      <c r="G167" s="56">
        <v>2172</v>
      </c>
      <c r="H167" s="56"/>
      <c r="I167" s="56"/>
      <c r="J167" s="56">
        <v>23959</v>
      </c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32"/>
      <c r="W167" s="32"/>
      <c r="X167" s="32"/>
      <c r="Y167" s="32"/>
      <c r="Z167" s="32"/>
    </row>
    <row r="168" spans="1:26" ht="12.75">
      <c r="A168" s="99" t="s">
        <v>268</v>
      </c>
      <c r="B168" s="100"/>
      <c r="C168" s="100"/>
      <c r="D168" s="100"/>
      <c r="E168" s="100"/>
      <c r="F168" s="100"/>
      <c r="G168" s="56">
        <v>6364</v>
      </c>
      <c r="H168" s="56"/>
      <c r="I168" s="56"/>
      <c r="J168" s="56">
        <v>26931</v>
      </c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32"/>
      <c r="W168" s="32"/>
      <c r="X168" s="32"/>
      <c r="Y168" s="32"/>
      <c r="Z168" s="32"/>
    </row>
    <row r="169" spans="1:26" ht="12.75">
      <c r="A169" s="99" t="s">
        <v>269</v>
      </c>
      <c r="B169" s="100"/>
      <c r="C169" s="100"/>
      <c r="D169" s="100"/>
      <c r="E169" s="100"/>
      <c r="F169" s="100"/>
      <c r="G169" s="56">
        <v>2109</v>
      </c>
      <c r="H169" s="56"/>
      <c r="I169" s="56"/>
      <c r="J169" s="56">
        <v>10843</v>
      </c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32"/>
      <c r="W169" s="32"/>
      <c r="X169" s="32"/>
      <c r="Y169" s="32"/>
      <c r="Z169" s="32"/>
    </row>
    <row r="170" spans="1:26" ht="12.75">
      <c r="A170" s="101" t="s">
        <v>270</v>
      </c>
      <c r="B170" s="102"/>
      <c r="C170" s="102"/>
      <c r="D170" s="102"/>
      <c r="E170" s="102"/>
      <c r="F170" s="102"/>
      <c r="G170" s="56">
        <v>1859</v>
      </c>
      <c r="H170" s="56"/>
      <c r="I170" s="56"/>
      <c r="J170" s="56">
        <v>17438</v>
      </c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32"/>
      <c r="W170" s="32"/>
      <c r="X170" s="32"/>
      <c r="Y170" s="32"/>
      <c r="Z170" s="32"/>
    </row>
    <row r="171" spans="1:26" ht="12.75">
      <c r="A171" s="101" t="s">
        <v>271</v>
      </c>
      <c r="B171" s="102"/>
      <c r="C171" s="102"/>
      <c r="D171" s="102"/>
      <c r="E171" s="102"/>
      <c r="F171" s="102"/>
      <c r="G171" s="56">
        <v>1339</v>
      </c>
      <c r="H171" s="56"/>
      <c r="I171" s="56"/>
      <c r="J171" s="56">
        <v>11823</v>
      </c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32"/>
      <c r="W171" s="32"/>
      <c r="X171" s="32"/>
      <c r="Y171" s="32"/>
      <c r="Z171" s="32"/>
    </row>
    <row r="172" spans="1:26" ht="12.75">
      <c r="A172" s="101" t="s">
        <v>296</v>
      </c>
      <c r="B172" s="102"/>
      <c r="C172" s="102"/>
      <c r="D172" s="102"/>
      <c r="E172" s="102"/>
      <c r="F172" s="102"/>
      <c r="G172" s="56"/>
      <c r="H172" s="56"/>
      <c r="I172" s="56"/>
      <c r="J172" s="56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32"/>
      <c r="W172" s="32"/>
      <c r="X172" s="32"/>
      <c r="Y172" s="32"/>
      <c r="Z172" s="32"/>
    </row>
    <row r="173" spans="1:26" ht="12.75">
      <c r="A173" s="99" t="s">
        <v>273</v>
      </c>
      <c r="B173" s="100"/>
      <c r="C173" s="100"/>
      <c r="D173" s="100"/>
      <c r="E173" s="100"/>
      <c r="F173" s="100"/>
      <c r="G173" s="56">
        <v>5337</v>
      </c>
      <c r="H173" s="56"/>
      <c r="I173" s="56"/>
      <c r="J173" s="56">
        <v>30452</v>
      </c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32"/>
      <c r="W173" s="32"/>
      <c r="X173" s="32"/>
      <c r="Y173" s="32"/>
      <c r="Z173" s="32"/>
    </row>
    <row r="174" spans="1:26" ht="12.75">
      <c r="A174" s="99" t="s">
        <v>274</v>
      </c>
      <c r="B174" s="100"/>
      <c r="C174" s="100"/>
      <c r="D174" s="100"/>
      <c r="E174" s="100"/>
      <c r="F174" s="100"/>
      <c r="G174" s="56">
        <v>8336</v>
      </c>
      <c r="H174" s="56"/>
      <c r="I174" s="56"/>
      <c r="J174" s="56">
        <v>58656</v>
      </c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32"/>
      <c r="W174" s="32"/>
      <c r="X174" s="32"/>
      <c r="Y174" s="32"/>
      <c r="Z174" s="32"/>
    </row>
    <row r="175" spans="1:26" ht="12.75">
      <c r="A175" s="99" t="s">
        <v>275</v>
      </c>
      <c r="B175" s="100"/>
      <c r="C175" s="100"/>
      <c r="D175" s="100"/>
      <c r="E175" s="100"/>
      <c r="F175" s="100"/>
      <c r="G175" s="56">
        <v>23016</v>
      </c>
      <c r="H175" s="56"/>
      <c r="I175" s="56"/>
      <c r="J175" s="56">
        <v>90682</v>
      </c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32"/>
      <c r="W175" s="32"/>
      <c r="X175" s="32"/>
      <c r="Y175" s="32"/>
      <c r="Z175" s="32"/>
    </row>
    <row r="176" spans="1:26" ht="12.75">
      <c r="A176" s="99" t="s">
        <v>276</v>
      </c>
      <c r="B176" s="100"/>
      <c r="C176" s="100"/>
      <c r="D176" s="100"/>
      <c r="E176" s="100"/>
      <c r="F176" s="100"/>
      <c r="G176" s="56">
        <v>36689</v>
      </c>
      <c r="H176" s="56"/>
      <c r="I176" s="56"/>
      <c r="J176" s="56">
        <v>179790</v>
      </c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32"/>
      <c r="W176" s="32"/>
      <c r="X176" s="32"/>
      <c r="Y176" s="32"/>
      <c r="Z176" s="32"/>
    </row>
    <row r="177" spans="1:26" ht="12.75">
      <c r="A177" s="101" t="s">
        <v>297</v>
      </c>
      <c r="B177" s="102"/>
      <c r="C177" s="102"/>
      <c r="D177" s="102"/>
      <c r="E177" s="102"/>
      <c r="F177" s="102"/>
      <c r="G177" s="56">
        <v>36689</v>
      </c>
      <c r="H177" s="56"/>
      <c r="I177" s="56"/>
      <c r="J177" s="56">
        <v>179790</v>
      </c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32"/>
      <c r="W177" s="32"/>
      <c r="X177" s="32"/>
      <c r="Y177" s="32"/>
      <c r="Z177" s="32"/>
    </row>
    <row r="178" spans="1:26" ht="12.75">
      <c r="A178" s="27"/>
      <c r="B178" s="28"/>
      <c r="C178" s="29"/>
      <c r="D178" s="30"/>
      <c r="E178" s="31"/>
      <c r="F178" s="30"/>
      <c r="G178" s="30"/>
      <c r="H178" s="30"/>
      <c r="I178" s="30"/>
      <c r="J178" s="30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2"/>
      <c r="W178" s="32"/>
      <c r="X178" s="32"/>
      <c r="Y178" s="32"/>
      <c r="Z178" s="32"/>
    </row>
    <row r="179" spans="1:26" ht="12.75">
      <c r="A179" s="27"/>
      <c r="B179" s="28"/>
      <c r="C179" s="29"/>
      <c r="D179" s="30"/>
      <c r="E179" s="31"/>
      <c r="F179" s="30"/>
      <c r="G179" s="30"/>
      <c r="H179" s="30"/>
      <c r="I179" s="30"/>
      <c r="J179" s="30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2"/>
      <c r="W179" s="32"/>
      <c r="X179" s="32"/>
      <c r="Y179" s="32"/>
      <c r="Z179" s="32"/>
    </row>
    <row r="180" spans="1:26" ht="12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2"/>
      <c r="W180" s="32"/>
      <c r="X180" s="32"/>
      <c r="Y180" s="32"/>
      <c r="Z180" s="32"/>
    </row>
    <row r="181" spans="1:26" ht="12.7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32"/>
      <c r="W181" s="32"/>
      <c r="X181" s="32"/>
      <c r="Y181" s="32"/>
      <c r="Z181" s="32"/>
    </row>
    <row r="182" spans="1:26" ht="12.75">
      <c r="A182" s="34" t="s">
        <v>38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34" t="s">
        <v>17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24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7"/>
      <c r="W185" s="7"/>
      <c r="X185" s="7"/>
      <c r="Y185" s="7"/>
      <c r="Z185" s="7"/>
    </row>
    <row r="186" spans="22:26" ht="12.75">
      <c r="V186" s="35"/>
      <c r="W186" s="35"/>
      <c r="X186" s="35"/>
      <c r="Y186" s="35"/>
      <c r="Z186" s="35"/>
    </row>
  </sheetData>
  <sheetProtection/>
  <mergeCells count="72">
    <mergeCell ref="A11:U11"/>
    <mergeCell ref="A12:U12"/>
    <mergeCell ref="A13:U13"/>
    <mergeCell ref="A14:U14"/>
    <mergeCell ref="J16:U16"/>
    <mergeCell ref="G16:I16"/>
    <mergeCell ref="G20:H20"/>
    <mergeCell ref="J17:K17"/>
    <mergeCell ref="J20:K20"/>
    <mergeCell ref="G18:H18"/>
    <mergeCell ref="G19:H19"/>
    <mergeCell ref="J18:K18"/>
    <mergeCell ref="J19:K19"/>
    <mergeCell ref="G17:H17"/>
    <mergeCell ref="A132:F132"/>
    <mergeCell ref="G21:H21"/>
    <mergeCell ref="J21:K21"/>
    <mergeCell ref="J27:J28"/>
    <mergeCell ref="G26:I26"/>
    <mergeCell ref="A26:A28"/>
    <mergeCell ref="B26:B28"/>
    <mergeCell ref="C26:C28"/>
    <mergeCell ref="D26:F26"/>
    <mergeCell ref="D27:D28"/>
    <mergeCell ref="J26:U26"/>
    <mergeCell ref="G27:G28"/>
    <mergeCell ref="A30:U30"/>
    <mergeCell ref="A128:F128"/>
    <mergeCell ref="A129:F129"/>
    <mergeCell ref="A130:F130"/>
    <mergeCell ref="A131:F131"/>
    <mergeCell ref="A144:F144"/>
    <mergeCell ref="A133:F133"/>
    <mergeCell ref="A134:F134"/>
    <mergeCell ref="A135:F135"/>
    <mergeCell ref="A136:F136"/>
    <mergeCell ref="A137:F137"/>
    <mergeCell ref="A138:F138"/>
    <mergeCell ref="A139:F139"/>
    <mergeCell ref="A140:F140"/>
    <mergeCell ref="A141:F141"/>
    <mergeCell ref="A142:F142"/>
    <mergeCell ref="A143:F143"/>
    <mergeCell ref="A160:F160"/>
    <mergeCell ref="A145:U145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72:F172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3:F173"/>
    <mergeCell ref="A174:F174"/>
    <mergeCell ref="A175:F175"/>
    <mergeCell ref="A176:F176"/>
    <mergeCell ref="A177:F17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71"/>
  <sheetViews>
    <sheetView showGridLines="0" zoomScalePageLayoutView="0" workbookViewId="0" topLeftCell="A1">
      <selection activeCell="A2" sqref="A2:IV8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8" customFormat="1" ht="12.75">
      <c r="A2" s="9" t="s">
        <v>713</v>
      </c>
      <c r="B2" s="7"/>
      <c r="C2" s="7"/>
      <c r="D2" s="7"/>
      <c r="L2" s="36"/>
    </row>
    <row r="3" spans="1:12" s="8" customFormat="1" ht="12.75">
      <c r="A3" s="6"/>
      <c r="B3" s="7"/>
      <c r="C3" s="7"/>
      <c r="D3" s="7"/>
      <c r="L3" s="36"/>
    </row>
    <row r="4" spans="1:12" s="8" customFormat="1" ht="12.75">
      <c r="A4" s="9" t="s">
        <v>714</v>
      </c>
      <c r="B4" s="7"/>
      <c r="C4" s="7"/>
      <c r="D4" s="7"/>
      <c r="L4" s="36"/>
    </row>
    <row r="5" spans="1:23" s="8" customFormat="1" ht="15">
      <c r="A5" s="117" t="s">
        <v>718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ht="12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"/>
      <c r="P6" s="11"/>
      <c r="Q6" s="11"/>
      <c r="R6" s="11"/>
      <c r="S6" s="11"/>
      <c r="T6" s="11"/>
      <c r="U6" s="11"/>
      <c r="V6" s="11"/>
      <c r="W6" s="11"/>
    </row>
    <row r="7" spans="1:23" s="8" customFormat="1" ht="12">
      <c r="A7" s="118" t="s">
        <v>716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"/>
      <c r="P7" s="11"/>
      <c r="Q7" s="11"/>
      <c r="R7" s="11"/>
      <c r="S7" s="11"/>
      <c r="T7" s="11"/>
      <c r="U7" s="11"/>
      <c r="V7" s="11"/>
      <c r="W7" s="11"/>
    </row>
    <row r="8" spans="1:23" s="8" customFormat="1" ht="12">
      <c r="A8" s="119" t="s">
        <v>37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9"/>
      <c r="P8" s="9"/>
      <c r="Q8" s="9"/>
      <c r="R8" s="9"/>
      <c r="S8" s="9"/>
      <c r="T8" s="9"/>
      <c r="U8" s="9"/>
      <c r="V8" s="9"/>
      <c r="W8" s="9"/>
    </row>
    <row r="9" s="8" customFormat="1" ht="12.75">
      <c r="L9" s="36"/>
    </row>
    <row r="10" spans="7:23" s="8" customFormat="1" ht="12.75" customHeight="1">
      <c r="G10" s="125" t="s">
        <v>18</v>
      </c>
      <c r="H10" s="126"/>
      <c r="I10" s="126"/>
      <c r="J10" s="125" t="s">
        <v>19</v>
      </c>
      <c r="K10" s="126"/>
      <c r="L10" s="126"/>
      <c r="M10" s="12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4:23" s="8" customFormat="1" ht="12.75">
      <c r="D11" s="6" t="s">
        <v>2</v>
      </c>
      <c r="G11" s="107">
        <f>36689/1000</f>
        <v>36.689</v>
      </c>
      <c r="H11" s="108"/>
      <c r="I11" s="38" t="s">
        <v>3</v>
      </c>
      <c r="J11" s="109">
        <f>179790/1000</f>
        <v>179.79</v>
      </c>
      <c r="K11" s="110"/>
      <c r="L11" s="39"/>
      <c r="M11" s="12" t="s">
        <v>3</v>
      </c>
      <c r="N11" s="40"/>
      <c r="O11" s="40"/>
      <c r="P11" s="40"/>
      <c r="Q11" s="40"/>
      <c r="R11" s="40"/>
      <c r="S11" s="40"/>
      <c r="T11" s="40"/>
      <c r="U11" s="40"/>
      <c r="V11" s="40"/>
      <c r="W11" s="41"/>
    </row>
    <row r="12" spans="4:20" s="8" customFormat="1" ht="12.75">
      <c r="D12" s="14" t="s">
        <v>34</v>
      </c>
      <c r="F12" s="15"/>
      <c r="G12" s="107">
        <f>23016/1000</f>
        <v>23.016</v>
      </c>
      <c r="H12" s="108"/>
      <c r="I12" s="12" t="s">
        <v>3</v>
      </c>
      <c r="J12" s="109">
        <f>90682/1000</f>
        <v>90.682</v>
      </c>
      <c r="K12" s="110"/>
      <c r="L12" s="39"/>
      <c r="M12" s="12" t="s">
        <v>3</v>
      </c>
      <c r="N12" s="40"/>
      <c r="O12" s="40"/>
      <c r="P12" s="40"/>
      <c r="Q12" s="40"/>
      <c r="R12" s="40"/>
      <c r="S12" s="40"/>
      <c r="T12" s="40"/>
    </row>
    <row r="13" spans="4:20" s="8" customFormat="1" ht="12.75">
      <c r="D13" s="14" t="s">
        <v>35</v>
      </c>
      <c r="F13" s="15"/>
      <c r="G13" s="107">
        <f>8336/1000</f>
        <v>8.336</v>
      </c>
      <c r="H13" s="108"/>
      <c r="I13" s="12" t="s">
        <v>3</v>
      </c>
      <c r="J13" s="109">
        <f>58656/1000</f>
        <v>58.656</v>
      </c>
      <c r="K13" s="110"/>
      <c r="L13" s="39"/>
      <c r="M13" s="12" t="s">
        <v>3</v>
      </c>
      <c r="N13" s="40"/>
      <c r="O13" s="40"/>
      <c r="P13" s="40"/>
      <c r="Q13" s="40"/>
      <c r="R13" s="40"/>
      <c r="S13" s="40"/>
      <c r="T13" s="40"/>
    </row>
    <row r="14" spans="4:23" s="8" customFormat="1" ht="12.75">
      <c r="D14" s="6" t="s">
        <v>4</v>
      </c>
      <c r="G14" s="107">
        <f>(O14+O15)/1000</f>
        <v>0.17593</v>
      </c>
      <c r="H14" s="108"/>
      <c r="I14" s="38" t="s">
        <v>5</v>
      </c>
      <c r="J14" s="109">
        <f>(P14+P15)/1000</f>
        <v>0.17593</v>
      </c>
      <c r="K14" s="110"/>
      <c r="L14" s="16">
        <v>2002</v>
      </c>
      <c r="M14" s="12" t="s">
        <v>5</v>
      </c>
      <c r="N14" s="40"/>
      <c r="O14" s="16">
        <v>164.96</v>
      </c>
      <c r="P14" s="17">
        <v>164.96</v>
      </c>
      <c r="Q14" s="40"/>
      <c r="R14" s="40"/>
      <c r="S14" s="40"/>
      <c r="T14" s="40"/>
      <c r="U14" s="40"/>
      <c r="V14" s="40"/>
      <c r="W14" s="41"/>
    </row>
    <row r="15" spans="4:23" s="8" customFormat="1" ht="12.75">
      <c r="D15" s="6" t="s">
        <v>6</v>
      </c>
      <c r="G15" s="107">
        <f>2172/1000</f>
        <v>2.172</v>
      </c>
      <c r="H15" s="108"/>
      <c r="I15" s="38" t="s">
        <v>3</v>
      </c>
      <c r="J15" s="109">
        <f>23959/1000</f>
        <v>23.959</v>
      </c>
      <c r="K15" s="110"/>
      <c r="L15" s="17">
        <v>22073</v>
      </c>
      <c r="M15" s="12" t="s">
        <v>3</v>
      </c>
      <c r="N15" s="40"/>
      <c r="O15" s="16">
        <v>10.97</v>
      </c>
      <c r="P15" s="17">
        <v>10.97</v>
      </c>
      <c r="Q15" s="40"/>
      <c r="R15" s="40"/>
      <c r="S15" s="40"/>
      <c r="T15" s="40"/>
      <c r="U15" s="40"/>
      <c r="V15" s="40"/>
      <c r="W15" s="41"/>
    </row>
    <row r="16" spans="6:23" s="8" customFormat="1" ht="12.75">
      <c r="F16" s="7"/>
      <c r="G16" s="18"/>
      <c r="H16" s="18"/>
      <c r="I16" s="19"/>
      <c r="J16" s="20"/>
      <c r="K16" s="42"/>
      <c r="L16" s="16">
        <v>170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2:23" s="8" customFormat="1" ht="12.75">
      <c r="B17" s="7"/>
      <c r="C17" s="7"/>
      <c r="D17" s="7"/>
      <c r="F17" s="15"/>
      <c r="G17" s="21"/>
      <c r="H17" s="21"/>
      <c r="I17" s="22"/>
      <c r="J17" s="23"/>
      <c r="K17" s="23"/>
      <c r="L17" s="17">
        <v>1886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2"/>
    </row>
    <row r="18" s="8" customFormat="1" ht="12">
      <c r="A18" s="6" t="s">
        <v>717</v>
      </c>
    </row>
    <row r="19" spans="1:12" s="8" customFormat="1" ht="13.5" thickBot="1">
      <c r="A19" s="24"/>
      <c r="L19" s="36"/>
    </row>
    <row r="20" spans="1:14" s="26" customFormat="1" ht="23.25" customHeight="1" thickBot="1">
      <c r="A20" s="128" t="s">
        <v>7</v>
      </c>
      <c r="B20" s="128" t="s">
        <v>0</v>
      </c>
      <c r="C20" s="128" t="s">
        <v>20</v>
      </c>
      <c r="D20" s="44" t="s">
        <v>21</v>
      </c>
      <c r="E20" s="128" t="s">
        <v>22</v>
      </c>
      <c r="F20" s="132" t="s">
        <v>23</v>
      </c>
      <c r="G20" s="133"/>
      <c r="H20" s="132" t="s">
        <v>24</v>
      </c>
      <c r="I20" s="136"/>
      <c r="J20" s="136"/>
      <c r="K20" s="133"/>
      <c r="L20" s="45"/>
      <c r="M20" s="128" t="s">
        <v>25</v>
      </c>
      <c r="N20" s="128" t="s">
        <v>26</v>
      </c>
    </row>
    <row r="21" spans="1:14" s="26" customFormat="1" ht="19.5" customHeight="1" thickBot="1">
      <c r="A21" s="129"/>
      <c r="B21" s="129"/>
      <c r="C21" s="129"/>
      <c r="D21" s="128" t="s">
        <v>31</v>
      </c>
      <c r="E21" s="129"/>
      <c r="F21" s="134"/>
      <c r="G21" s="135"/>
      <c r="H21" s="130" t="s">
        <v>27</v>
      </c>
      <c r="I21" s="131"/>
      <c r="J21" s="130" t="s">
        <v>28</v>
      </c>
      <c r="K21" s="131"/>
      <c r="L21" s="46"/>
      <c r="M21" s="129"/>
      <c r="N21" s="129"/>
    </row>
    <row r="22" spans="1:14" s="26" customFormat="1" ht="19.5" customHeight="1">
      <c r="A22" s="129"/>
      <c r="B22" s="129"/>
      <c r="C22" s="129"/>
      <c r="D22" s="129"/>
      <c r="E22" s="129"/>
      <c r="F22" s="70" t="s">
        <v>29</v>
      </c>
      <c r="G22" s="70" t="s">
        <v>30</v>
      </c>
      <c r="H22" s="70" t="s">
        <v>29</v>
      </c>
      <c r="I22" s="70" t="s">
        <v>30</v>
      </c>
      <c r="J22" s="70" t="s">
        <v>29</v>
      </c>
      <c r="K22" s="70" t="s">
        <v>30</v>
      </c>
      <c r="L22" s="46"/>
      <c r="M22" s="129"/>
      <c r="N22" s="129"/>
    </row>
    <row r="23" spans="1:14" ht="12.75">
      <c r="A23" s="71">
        <v>1</v>
      </c>
      <c r="B23" s="71">
        <v>2</v>
      </c>
      <c r="C23" s="71">
        <v>3</v>
      </c>
      <c r="D23" s="71">
        <v>4</v>
      </c>
      <c r="E23" s="71">
        <v>5</v>
      </c>
      <c r="F23" s="71">
        <v>6</v>
      </c>
      <c r="G23" s="71">
        <v>7</v>
      </c>
      <c r="H23" s="71">
        <v>8</v>
      </c>
      <c r="I23" s="71">
        <v>9</v>
      </c>
      <c r="J23" s="71">
        <v>10</v>
      </c>
      <c r="K23" s="71">
        <v>11</v>
      </c>
      <c r="L23" s="72"/>
      <c r="M23" s="71">
        <v>12</v>
      </c>
      <c r="N23" s="71">
        <v>13</v>
      </c>
    </row>
    <row r="24" spans="1:14" s="7" customFormat="1" ht="17.25" customHeight="1">
      <c r="A24" s="122" t="s">
        <v>298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</row>
    <row r="25" spans="1:14" ht="17.25" customHeight="1">
      <c r="A25" s="124" t="s">
        <v>299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s="7" customFormat="1" ht="12.75">
      <c r="A26" s="73">
        <v>1</v>
      </c>
      <c r="B26" s="74" t="s">
        <v>300</v>
      </c>
      <c r="C26" s="54" t="s">
        <v>301</v>
      </c>
      <c r="D26" s="75" t="s">
        <v>302</v>
      </c>
      <c r="E26" s="76">
        <v>6.18</v>
      </c>
      <c r="F26" s="56" t="s">
        <v>303</v>
      </c>
      <c r="G26" s="56">
        <v>68.29</v>
      </c>
      <c r="H26" s="77"/>
      <c r="I26" s="77"/>
      <c r="J26" s="56" t="s">
        <v>304</v>
      </c>
      <c r="K26" s="56">
        <v>752.79</v>
      </c>
      <c r="L26" s="78"/>
      <c r="M26" s="77">
        <f aca="true" t="shared" si="0" ref="M26:M35">IF(ISNUMBER(K26/G26),IF(NOT(K26/G26=0),K26/G26," ")," ")</f>
        <v>11.023429491872893</v>
      </c>
      <c r="N26" s="75"/>
    </row>
    <row r="27" spans="1:14" s="7" customFormat="1" ht="12.75">
      <c r="A27" s="73">
        <v>2</v>
      </c>
      <c r="B27" s="74" t="s">
        <v>305</v>
      </c>
      <c r="C27" s="54" t="s">
        <v>306</v>
      </c>
      <c r="D27" s="75" t="s">
        <v>302</v>
      </c>
      <c r="E27" s="76">
        <v>1.7</v>
      </c>
      <c r="F27" s="56" t="s">
        <v>307</v>
      </c>
      <c r="G27" s="56">
        <v>19.5</v>
      </c>
      <c r="H27" s="77"/>
      <c r="I27" s="77"/>
      <c r="J27" s="56" t="s">
        <v>308</v>
      </c>
      <c r="K27" s="56">
        <v>214.83</v>
      </c>
      <c r="L27" s="78"/>
      <c r="M27" s="77">
        <f t="shared" si="0"/>
        <v>11.016923076923078</v>
      </c>
      <c r="N27" s="75"/>
    </row>
    <row r="28" spans="1:14" s="7" customFormat="1" ht="12.75">
      <c r="A28" s="73">
        <v>3</v>
      </c>
      <c r="B28" s="74" t="s">
        <v>309</v>
      </c>
      <c r="C28" s="54" t="s">
        <v>310</v>
      </c>
      <c r="D28" s="75" t="s">
        <v>302</v>
      </c>
      <c r="E28" s="76">
        <v>1.64</v>
      </c>
      <c r="F28" s="56" t="s">
        <v>311</v>
      </c>
      <c r="G28" s="56">
        <v>19.5</v>
      </c>
      <c r="H28" s="77"/>
      <c r="I28" s="77"/>
      <c r="J28" s="56" t="s">
        <v>312</v>
      </c>
      <c r="K28" s="56">
        <v>214.94</v>
      </c>
      <c r="L28" s="78"/>
      <c r="M28" s="77">
        <f t="shared" si="0"/>
        <v>11.022564102564102</v>
      </c>
      <c r="N28" s="75"/>
    </row>
    <row r="29" spans="1:14" s="7" customFormat="1" ht="12.75">
      <c r="A29" s="73">
        <v>4</v>
      </c>
      <c r="B29" s="74" t="s">
        <v>313</v>
      </c>
      <c r="C29" s="54" t="s">
        <v>314</v>
      </c>
      <c r="D29" s="75" t="s">
        <v>302</v>
      </c>
      <c r="E29" s="76">
        <v>114.48</v>
      </c>
      <c r="F29" s="56" t="s">
        <v>315</v>
      </c>
      <c r="G29" s="56">
        <v>1392.07</v>
      </c>
      <c r="H29" s="77"/>
      <c r="I29" s="77"/>
      <c r="J29" s="56" t="s">
        <v>316</v>
      </c>
      <c r="K29" s="56">
        <v>15341.46</v>
      </c>
      <c r="L29" s="78"/>
      <c r="M29" s="77">
        <f t="shared" si="0"/>
        <v>11.02060959578182</v>
      </c>
      <c r="N29" s="75"/>
    </row>
    <row r="30" spans="1:14" ht="12.75">
      <c r="A30" s="73">
        <v>5</v>
      </c>
      <c r="B30" s="74" t="s">
        <v>317</v>
      </c>
      <c r="C30" s="54" t="s">
        <v>318</v>
      </c>
      <c r="D30" s="75" t="s">
        <v>302</v>
      </c>
      <c r="E30" s="76">
        <v>12.08</v>
      </c>
      <c r="F30" s="56" t="s">
        <v>319</v>
      </c>
      <c r="G30" s="56">
        <v>149.06</v>
      </c>
      <c r="H30" s="77"/>
      <c r="I30" s="77"/>
      <c r="J30" s="56" t="s">
        <v>320</v>
      </c>
      <c r="K30" s="56">
        <v>1643.12</v>
      </c>
      <c r="L30" s="78"/>
      <c r="M30" s="77">
        <f t="shared" si="0"/>
        <v>11.023212129343888</v>
      </c>
      <c r="N30" s="75"/>
    </row>
    <row r="31" spans="1:14" ht="12.75">
      <c r="A31" s="73">
        <v>6</v>
      </c>
      <c r="B31" s="74" t="s">
        <v>321</v>
      </c>
      <c r="C31" s="54" t="s">
        <v>322</v>
      </c>
      <c r="D31" s="75" t="s">
        <v>302</v>
      </c>
      <c r="E31" s="76">
        <v>4.34</v>
      </c>
      <c r="F31" s="56" t="s">
        <v>323</v>
      </c>
      <c r="G31" s="56">
        <v>54.43</v>
      </c>
      <c r="H31" s="77"/>
      <c r="I31" s="77"/>
      <c r="J31" s="56" t="s">
        <v>324</v>
      </c>
      <c r="K31" s="56">
        <v>599.61</v>
      </c>
      <c r="L31" s="78"/>
      <c r="M31" s="77">
        <f t="shared" si="0"/>
        <v>11.016167554657358</v>
      </c>
      <c r="N31" s="75"/>
    </row>
    <row r="32" spans="1:14" ht="12.75">
      <c r="A32" s="73">
        <v>7</v>
      </c>
      <c r="B32" s="74" t="s">
        <v>325</v>
      </c>
      <c r="C32" s="54" t="s">
        <v>326</v>
      </c>
      <c r="D32" s="75" t="s">
        <v>302</v>
      </c>
      <c r="E32" s="76">
        <v>3.74</v>
      </c>
      <c r="F32" s="56" t="s">
        <v>327</v>
      </c>
      <c r="G32" s="56">
        <v>47.57</v>
      </c>
      <c r="H32" s="77"/>
      <c r="I32" s="77"/>
      <c r="J32" s="56" t="s">
        <v>328</v>
      </c>
      <c r="K32" s="56">
        <v>524.24</v>
      </c>
      <c r="L32" s="78"/>
      <c r="M32" s="77">
        <f t="shared" si="0"/>
        <v>11.020391002732815</v>
      </c>
      <c r="N32" s="75"/>
    </row>
    <row r="33" spans="1:14" ht="12.75">
      <c r="A33" s="73">
        <v>8</v>
      </c>
      <c r="B33" s="74" t="s">
        <v>329</v>
      </c>
      <c r="C33" s="54" t="s">
        <v>330</v>
      </c>
      <c r="D33" s="75" t="s">
        <v>302</v>
      </c>
      <c r="E33" s="76">
        <v>0.32</v>
      </c>
      <c r="F33" s="56" t="s">
        <v>331</v>
      </c>
      <c r="G33" s="56">
        <v>4.31</v>
      </c>
      <c r="H33" s="77"/>
      <c r="I33" s="77"/>
      <c r="J33" s="56" t="s">
        <v>332</v>
      </c>
      <c r="K33" s="56">
        <v>47.47</v>
      </c>
      <c r="L33" s="78"/>
      <c r="M33" s="77">
        <f t="shared" si="0"/>
        <v>11.013921113689095</v>
      </c>
      <c r="N33" s="75"/>
    </row>
    <row r="34" spans="1:14" ht="12.75">
      <c r="A34" s="73">
        <v>9</v>
      </c>
      <c r="B34" s="74">
        <v>2</v>
      </c>
      <c r="C34" s="54" t="s">
        <v>333</v>
      </c>
      <c r="D34" s="75" t="s">
        <v>302</v>
      </c>
      <c r="E34" s="76">
        <v>9.55</v>
      </c>
      <c r="F34" s="56" t="s">
        <v>334</v>
      </c>
      <c r="G34" s="56"/>
      <c r="H34" s="77"/>
      <c r="I34" s="77"/>
      <c r="J34" s="56" t="s">
        <v>334</v>
      </c>
      <c r="K34" s="56"/>
      <c r="L34" s="78"/>
      <c r="M34" s="77" t="str">
        <f t="shared" si="0"/>
        <v> </v>
      </c>
      <c r="N34" s="75"/>
    </row>
    <row r="35" spans="1:14" ht="12.75">
      <c r="A35" s="79"/>
      <c r="B35" s="80" t="s">
        <v>53</v>
      </c>
      <c r="C35" s="81" t="s">
        <v>335</v>
      </c>
      <c r="D35" s="82" t="s">
        <v>336</v>
      </c>
      <c r="E35" s="83"/>
      <c r="F35" s="84" t="s">
        <v>337</v>
      </c>
      <c r="G35" s="84">
        <v>2002</v>
      </c>
      <c r="H35" s="85"/>
      <c r="I35" s="85"/>
      <c r="J35" s="84" t="s">
        <v>337</v>
      </c>
      <c r="K35" s="84">
        <v>22073</v>
      </c>
      <c r="L35" s="86"/>
      <c r="M35" s="85">
        <f t="shared" si="0"/>
        <v>11.025474525474525</v>
      </c>
      <c r="N35" s="82"/>
    </row>
    <row r="36" spans="1:14" ht="17.25" customHeight="1">
      <c r="A36" s="124" t="s">
        <v>338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24">
      <c r="A37" s="73">
        <v>11</v>
      </c>
      <c r="B37" s="74">
        <v>20129</v>
      </c>
      <c r="C37" s="54" t="s">
        <v>339</v>
      </c>
      <c r="D37" s="75" t="s">
        <v>340</v>
      </c>
      <c r="E37" s="76">
        <v>0.04</v>
      </c>
      <c r="F37" s="56" t="s">
        <v>341</v>
      </c>
      <c r="G37" s="56">
        <v>3.71</v>
      </c>
      <c r="H37" s="77"/>
      <c r="I37" s="77"/>
      <c r="J37" s="56" t="s">
        <v>342</v>
      </c>
      <c r="K37" s="56">
        <v>19.8</v>
      </c>
      <c r="L37" s="78"/>
      <c r="M37" s="77">
        <f aca="true" t="shared" si="1" ref="M37:M65">IF(ISNUMBER(K37/G37),IF(NOT(K37/G37=0),K37/G37," ")," ")</f>
        <v>5.336927223719677</v>
      </c>
      <c r="N37" s="75" t="s">
        <v>343</v>
      </c>
    </row>
    <row r="38" spans="1:14" ht="24">
      <c r="A38" s="73">
        <v>12</v>
      </c>
      <c r="B38" s="74">
        <v>20129</v>
      </c>
      <c r="C38" s="54" t="s">
        <v>344</v>
      </c>
      <c r="D38" s="75" t="s">
        <v>340</v>
      </c>
      <c r="E38" s="76">
        <v>0.01</v>
      </c>
      <c r="F38" s="56" t="s">
        <v>341</v>
      </c>
      <c r="G38" s="56">
        <v>0.93</v>
      </c>
      <c r="H38" s="77"/>
      <c r="I38" s="77"/>
      <c r="J38" s="56" t="s">
        <v>342</v>
      </c>
      <c r="K38" s="56">
        <v>4.95</v>
      </c>
      <c r="L38" s="78"/>
      <c r="M38" s="77">
        <f t="shared" si="1"/>
        <v>5.32258064516129</v>
      </c>
      <c r="N38" s="75" t="s">
        <v>345</v>
      </c>
    </row>
    <row r="39" spans="1:14" ht="24">
      <c r="A39" s="73">
        <v>13</v>
      </c>
      <c r="B39" s="74">
        <v>20129</v>
      </c>
      <c r="C39" s="54" t="s">
        <v>344</v>
      </c>
      <c r="D39" s="75" t="s">
        <v>340</v>
      </c>
      <c r="E39" s="76">
        <v>0.03</v>
      </c>
      <c r="F39" s="56" t="s">
        <v>341</v>
      </c>
      <c r="G39" s="56">
        <v>2.78</v>
      </c>
      <c r="H39" s="77"/>
      <c r="I39" s="77"/>
      <c r="J39" s="56" t="s">
        <v>342</v>
      </c>
      <c r="K39" s="56">
        <v>14.85</v>
      </c>
      <c r="L39" s="78"/>
      <c r="M39" s="77">
        <f t="shared" si="1"/>
        <v>5.341726618705036</v>
      </c>
      <c r="N39" s="75"/>
    </row>
    <row r="40" spans="1:14" ht="36">
      <c r="A40" s="73">
        <v>14</v>
      </c>
      <c r="B40" s="74">
        <v>21102</v>
      </c>
      <c r="C40" s="54" t="s">
        <v>346</v>
      </c>
      <c r="D40" s="75" t="s">
        <v>340</v>
      </c>
      <c r="E40" s="76">
        <v>6.56</v>
      </c>
      <c r="F40" s="56" t="s">
        <v>347</v>
      </c>
      <c r="G40" s="56">
        <v>879.5</v>
      </c>
      <c r="H40" s="77"/>
      <c r="I40" s="77"/>
      <c r="J40" s="56" t="s">
        <v>348</v>
      </c>
      <c r="K40" s="56">
        <v>4349.28</v>
      </c>
      <c r="L40" s="78"/>
      <c r="M40" s="77">
        <f t="shared" si="1"/>
        <v>4.945173393973849</v>
      </c>
      <c r="N40" s="75" t="s">
        <v>343</v>
      </c>
    </row>
    <row r="41" spans="1:14" ht="36">
      <c r="A41" s="73">
        <v>15</v>
      </c>
      <c r="B41" s="74">
        <v>21102</v>
      </c>
      <c r="C41" s="54" t="s">
        <v>349</v>
      </c>
      <c r="D41" s="75" t="s">
        <v>340</v>
      </c>
      <c r="E41" s="76">
        <v>6.56</v>
      </c>
      <c r="F41" s="56" t="s">
        <v>347</v>
      </c>
      <c r="G41" s="56">
        <v>879.5</v>
      </c>
      <c r="H41" s="77"/>
      <c r="I41" s="77"/>
      <c r="J41" s="56" t="s">
        <v>348</v>
      </c>
      <c r="K41" s="56">
        <v>4349.28</v>
      </c>
      <c r="L41" s="78"/>
      <c r="M41" s="77">
        <f t="shared" si="1"/>
        <v>4.945173393973849</v>
      </c>
      <c r="N41" s="75" t="s">
        <v>345</v>
      </c>
    </row>
    <row r="42" spans="1:14" ht="36">
      <c r="A42" s="73">
        <v>16</v>
      </c>
      <c r="B42" s="74">
        <v>21102</v>
      </c>
      <c r="C42" s="54" t="s">
        <v>349</v>
      </c>
      <c r="D42" s="75" t="s">
        <v>340</v>
      </c>
      <c r="E42" s="76"/>
      <c r="F42" s="56" t="s">
        <v>347</v>
      </c>
      <c r="G42" s="56"/>
      <c r="H42" s="77"/>
      <c r="I42" s="77"/>
      <c r="J42" s="56" t="s">
        <v>348</v>
      </c>
      <c r="K42" s="56"/>
      <c r="L42" s="78"/>
      <c r="M42" s="77" t="str">
        <f t="shared" si="1"/>
        <v> </v>
      </c>
      <c r="N42" s="75"/>
    </row>
    <row r="43" spans="1:14" ht="24">
      <c r="A43" s="73">
        <v>17</v>
      </c>
      <c r="B43" s="74">
        <v>21141</v>
      </c>
      <c r="C43" s="54" t="s">
        <v>350</v>
      </c>
      <c r="D43" s="75" t="s">
        <v>340</v>
      </c>
      <c r="E43" s="76">
        <v>0.02</v>
      </c>
      <c r="F43" s="56" t="s">
        <v>347</v>
      </c>
      <c r="G43" s="56">
        <v>2.68</v>
      </c>
      <c r="H43" s="77"/>
      <c r="I43" s="77"/>
      <c r="J43" s="56" t="s">
        <v>348</v>
      </c>
      <c r="K43" s="56">
        <v>13.26</v>
      </c>
      <c r="L43" s="78"/>
      <c r="M43" s="77">
        <f t="shared" si="1"/>
        <v>4.947761194029851</v>
      </c>
      <c r="N43" s="75" t="s">
        <v>343</v>
      </c>
    </row>
    <row r="44" spans="1:14" ht="36">
      <c r="A44" s="73">
        <v>18</v>
      </c>
      <c r="B44" s="74">
        <v>21141</v>
      </c>
      <c r="C44" s="54" t="s">
        <v>351</v>
      </c>
      <c r="D44" s="75" t="s">
        <v>340</v>
      </c>
      <c r="E44" s="76">
        <v>0.01</v>
      </c>
      <c r="F44" s="56" t="s">
        <v>347</v>
      </c>
      <c r="G44" s="56">
        <v>1.34</v>
      </c>
      <c r="H44" s="77"/>
      <c r="I44" s="77"/>
      <c r="J44" s="56" t="s">
        <v>348</v>
      </c>
      <c r="K44" s="56">
        <v>6.63</v>
      </c>
      <c r="L44" s="78"/>
      <c r="M44" s="77">
        <f t="shared" si="1"/>
        <v>4.947761194029851</v>
      </c>
      <c r="N44" s="75" t="s">
        <v>345</v>
      </c>
    </row>
    <row r="45" spans="1:14" ht="36">
      <c r="A45" s="73">
        <v>19</v>
      </c>
      <c r="B45" s="74">
        <v>21141</v>
      </c>
      <c r="C45" s="54" t="s">
        <v>351</v>
      </c>
      <c r="D45" s="75" t="s">
        <v>340</v>
      </c>
      <c r="E45" s="76">
        <v>0.01</v>
      </c>
      <c r="F45" s="56" t="s">
        <v>347</v>
      </c>
      <c r="G45" s="56">
        <v>1.34</v>
      </c>
      <c r="H45" s="77"/>
      <c r="I45" s="77"/>
      <c r="J45" s="56" t="s">
        <v>348</v>
      </c>
      <c r="K45" s="56">
        <v>6.63</v>
      </c>
      <c r="L45" s="78"/>
      <c r="M45" s="77">
        <f t="shared" si="1"/>
        <v>4.947761194029851</v>
      </c>
      <c r="N45" s="75"/>
    </row>
    <row r="46" spans="1:14" ht="24">
      <c r="A46" s="73">
        <v>20</v>
      </c>
      <c r="B46" s="74">
        <v>30101</v>
      </c>
      <c r="C46" s="54" t="s">
        <v>352</v>
      </c>
      <c r="D46" s="75" t="s">
        <v>340</v>
      </c>
      <c r="E46" s="76"/>
      <c r="F46" s="56" t="s">
        <v>353</v>
      </c>
      <c r="G46" s="56"/>
      <c r="H46" s="77"/>
      <c r="I46" s="77"/>
      <c r="J46" s="56" t="s">
        <v>354</v>
      </c>
      <c r="K46" s="56"/>
      <c r="L46" s="78"/>
      <c r="M46" s="77" t="str">
        <f t="shared" si="1"/>
        <v> </v>
      </c>
      <c r="N46" s="75" t="s">
        <v>345</v>
      </c>
    </row>
    <row r="47" spans="1:14" ht="24">
      <c r="A47" s="73">
        <v>21</v>
      </c>
      <c r="B47" s="74">
        <v>30401</v>
      </c>
      <c r="C47" s="54" t="s">
        <v>355</v>
      </c>
      <c r="D47" s="75" t="s">
        <v>340</v>
      </c>
      <c r="E47" s="76"/>
      <c r="F47" s="56" t="s">
        <v>356</v>
      </c>
      <c r="G47" s="56"/>
      <c r="H47" s="77"/>
      <c r="I47" s="77"/>
      <c r="J47" s="56" t="s">
        <v>357</v>
      </c>
      <c r="K47" s="56"/>
      <c r="L47" s="78"/>
      <c r="M47" s="77" t="str">
        <f t="shared" si="1"/>
        <v> </v>
      </c>
      <c r="N47" s="75" t="s">
        <v>345</v>
      </c>
    </row>
    <row r="48" spans="1:14" ht="24">
      <c r="A48" s="73">
        <v>22</v>
      </c>
      <c r="B48" s="74">
        <v>40502</v>
      </c>
      <c r="C48" s="54" t="s">
        <v>358</v>
      </c>
      <c r="D48" s="75" t="s">
        <v>340</v>
      </c>
      <c r="E48" s="76">
        <v>18.54</v>
      </c>
      <c r="F48" s="56" t="s">
        <v>359</v>
      </c>
      <c r="G48" s="56">
        <v>145.35</v>
      </c>
      <c r="H48" s="77"/>
      <c r="I48" s="77"/>
      <c r="J48" s="56" t="s">
        <v>360</v>
      </c>
      <c r="K48" s="56">
        <v>834.3</v>
      </c>
      <c r="L48" s="78"/>
      <c r="M48" s="77">
        <f t="shared" si="1"/>
        <v>5.739938080495356</v>
      </c>
      <c r="N48" s="75" t="s">
        <v>343</v>
      </c>
    </row>
    <row r="49" spans="1:14" ht="24">
      <c r="A49" s="73">
        <v>23</v>
      </c>
      <c r="B49" s="74">
        <v>40502</v>
      </c>
      <c r="C49" s="54" t="s">
        <v>361</v>
      </c>
      <c r="D49" s="75" t="s">
        <v>340</v>
      </c>
      <c r="E49" s="76">
        <v>16.78</v>
      </c>
      <c r="F49" s="56" t="s">
        <v>359</v>
      </c>
      <c r="G49" s="56">
        <v>131.55</v>
      </c>
      <c r="H49" s="77"/>
      <c r="I49" s="77"/>
      <c r="J49" s="56" t="s">
        <v>360</v>
      </c>
      <c r="K49" s="56">
        <v>755.1</v>
      </c>
      <c r="L49" s="78"/>
      <c r="M49" s="77">
        <f t="shared" si="1"/>
        <v>5.740022805017103</v>
      </c>
      <c r="N49" s="75" t="s">
        <v>345</v>
      </c>
    </row>
    <row r="50" spans="1:14" ht="24">
      <c r="A50" s="73">
        <v>24</v>
      </c>
      <c r="B50" s="74">
        <v>40502</v>
      </c>
      <c r="C50" s="54" t="s">
        <v>361</v>
      </c>
      <c r="D50" s="75" t="s">
        <v>340</v>
      </c>
      <c r="E50" s="76">
        <v>1.76</v>
      </c>
      <c r="F50" s="56" t="s">
        <v>359</v>
      </c>
      <c r="G50" s="56">
        <v>13.8</v>
      </c>
      <c r="H50" s="77"/>
      <c r="I50" s="77"/>
      <c r="J50" s="56" t="s">
        <v>360</v>
      </c>
      <c r="K50" s="56">
        <v>79.2</v>
      </c>
      <c r="L50" s="78"/>
      <c r="M50" s="77">
        <f t="shared" si="1"/>
        <v>5.739130434782608</v>
      </c>
      <c r="N50" s="75"/>
    </row>
    <row r="51" spans="1:14" ht="12.75">
      <c r="A51" s="73">
        <v>25</v>
      </c>
      <c r="B51" s="74">
        <v>40504</v>
      </c>
      <c r="C51" s="54" t="s">
        <v>362</v>
      </c>
      <c r="D51" s="75" t="s">
        <v>340</v>
      </c>
      <c r="E51" s="76">
        <v>4.03</v>
      </c>
      <c r="F51" s="56" t="s">
        <v>363</v>
      </c>
      <c r="G51" s="56">
        <v>5.2</v>
      </c>
      <c r="H51" s="77"/>
      <c r="I51" s="77"/>
      <c r="J51" s="56" t="s">
        <v>364</v>
      </c>
      <c r="K51" s="56">
        <v>12.09</v>
      </c>
      <c r="L51" s="78"/>
      <c r="M51" s="77">
        <f t="shared" si="1"/>
        <v>2.3249999999999997</v>
      </c>
      <c r="N51" s="75" t="s">
        <v>343</v>
      </c>
    </row>
    <row r="52" spans="1:14" ht="12.75">
      <c r="A52" s="73">
        <v>26</v>
      </c>
      <c r="B52" s="74">
        <v>40504</v>
      </c>
      <c r="C52" s="54" t="s">
        <v>365</v>
      </c>
      <c r="D52" s="75" t="s">
        <v>340</v>
      </c>
      <c r="E52" s="76">
        <v>3.61</v>
      </c>
      <c r="F52" s="56" t="s">
        <v>363</v>
      </c>
      <c r="G52" s="56">
        <v>4.66</v>
      </c>
      <c r="H52" s="77"/>
      <c r="I52" s="77"/>
      <c r="J52" s="56" t="s">
        <v>364</v>
      </c>
      <c r="K52" s="56">
        <v>10.83</v>
      </c>
      <c r="L52" s="78"/>
      <c r="M52" s="77">
        <f t="shared" si="1"/>
        <v>2.3240343347639483</v>
      </c>
      <c r="N52" s="75"/>
    </row>
    <row r="53" spans="1:14" ht="24">
      <c r="A53" s="73">
        <v>27</v>
      </c>
      <c r="B53" s="74">
        <v>40504</v>
      </c>
      <c r="C53" s="54" t="s">
        <v>365</v>
      </c>
      <c r="D53" s="75" t="s">
        <v>340</v>
      </c>
      <c r="E53" s="76">
        <v>0.42</v>
      </c>
      <c r="F53" s="56" t="s">
        <v>363</v>
      </c>
      <c r="G53" s="56">
        <v>0.54</v>
      </c>
      <c r="H53" s="77"/>
      <c r="I53" s="77"/>
      <c r="J53" s="56" t="s">
        <v>364</v>
      </c>
      <c r="K53" s="56">
        <v>1.26</v>
      </c>
      <c r="L53" s="78"/>
      <c r="M53" s="77">
        <f t="shared" si="1"/>
        <v>2.333333333333333</v>
      </c>
      <c r="N53" s="75" t="s">
        <v>345</v>
      </c>
    </row>
    <row r="54" spans="1:14" ht="24">
      <c r="A54" s="73">
        <v>28</v>
      </c>
      <c r="B54" s="74">
        <v>150102</v>
      </c>
      <c r="C54" s="54" t="s">
        <v>366</v>
      </c>
      <c r="D54" s="75" t="s">
        <v>340</v>
      </c>
      <c r="E54" s="76">
        <v>2.94</v>
      </c>
      <c r="F54" s="56" t="s">
        <v>367</v>
      </c>
      <c r="G54" s="56">
        <v>725.16</v>
      </c>
      <c r="H54" s="77"/>
      <c r="I54" s="77"/>
      <c r="J54" s="56" t="s">
        <v>368</v>
      </c>
      <c r="K54" s="56">
        <v>3799.24</v>
      </c>
      <c r="L54" s="78"/>
      <c r="M54" s="77">
        <f t="shared" si="1"/>
        <v>5.2391748028021405</v>
      </c>
      <c r="N54" s="75" t="s">
        <v>369</v>
      </c>
    </row>
    <row r="55" spans="1:14" ht="24">
      <c r="A55" s="73">
        <v>29</v>
      </c>
      <c r="B55" s="74">
        <v>330301</v>
      </c>
      <c r="C55" s="54" t="s">
        <v>370</v>
      </c>
      <c r="D55" s="75" t="s">
        <v>340</v>
      </c>
      <c r="E55" s="76">
        <v>0.66</v>
      </c>
      <c r="F55" s="56" t="s">
        <v>371</v>
      </c>
      <c r="G55" s="56">
        <v>1.23</v>
      </c>
      <c r="H55" s="77"/>
      <c r="I55" s="77"/>
      <c r="J55" s="56" t="s">
        <v>372</v>
      </c>
      <c r="K55" s="56">
        <v>5.94</v>
      </c>
      <c r="L55" s="78"/>
      <c r="M55" s="77">
        <f t="shared" si="1"/>
        <v>4.829268292682928</v>
      </c>
      <c r="N55" s="75" t="s">
        <v>345</v>
      </c>
    </row>
    <row r="56" spans="1:14" ht="36">
      <c r="A56" s="73">
        <v>30</v>
      </c>
      <c r="B56" s="74">
        <v>340101</v>
      </c>
      <c r="C56" s="54" t="s">
        <v>373</v>
      </c>
      <c r="D56" s="75" t="s">
        <v>340</v>
      </c>
      <c r="E56" s="76">
        <v>0.11</v>
      </c>
      <c r="F56" s="56" t="s">
        <v>374</v>
      </c>
      <c r="G56" s="56">
        <v>0.78</v>
      </c>
      <c r="H56" s="77"/>
      <c r="I56" s="77"/>
      <c r="J56" s="56" t="s">
        <v>375</v>
      </c>
      <c r="K56" s="56">
        <v>1.32</v>
      </c>
      <c r="L56" s="78"/>
      <c r="M56" s="77">
        <f t="shared" si="1"/>
        <v>1.6923076923076923</v>
      </c>
      <c r="N56" s="75" t="s">
        <v>345</v>
      </c>
    </row>
    <row r="57" spans="1:14" ht="24">
      <c r="A57" s="73">
        <v>31</v>
      </c>
      <c r="B57" s="74">
        <v>400001</v>
      </c>
      <c r="C57" s="54" t="s">
        <v>376</v>
      </c>
      <c r="D57" s="75" t="s">
        <v>340</v>
      </c>
      <c r="E57" s="76">
        <v>0.68</v>
      </c>
      <c r="F57" s="56" t="s">
        <v>377</v>
      </c>
      <c r="G57" s="56">
        <v>70.16</v>
      </c>
      <c r="H57" s="77"/>
      <c r="I57" s="77"/>
      <c r="J57" s="56" t="s">
        <v>378</v>
      </c>
      <c r="K57" s="56">
        <v>387.6</v>
      </c>
      <c r="L57" s="78"/>
      <c r="M57" s="77">
        <f t="shared" si="1"/>
        <v>5.524515393386546</v>
      </c>
      <c r="N57" s="75" t="s">
        <v>343</v>
      </c>
    </row>
    <row r="58" spans="1:14" ht="24">
      <c r="A58" s="73">
        <v>32</v>
      </c>
      <c r="B58" s="74">
        <v>400001</v>
      </c>
      <c r="C58" s="54" t="s">
        <v>379</v>
      </c>
      <c r="D58" s="75" t="s">
        <v>340</v>
      </c>
      <c r="E58" s="76">
        <v>0.41</v>
      </c>
      <c r="F58" s="56" t="s">
        <v>377</v>
      </c>
      <c r="G58" s="56">
        <v>42.3</v>
      </c>
      <c r="H58" s="77"/>
      <c r="I58" s="77"/>
      <c r="J58" s="56" t="s">
        <v>378</v>
      </c>
      <c r="K58" s="56">
        <v>233.7</v>
      </c>
      <c r="L58" s="78"/>
      <c r="M58" s="77">
        <f t="shared" si="1"/>
        <v>5.5248226950354615</v>
      </c>
      <c r="N58" s="75" t="s">
        <v>345</v>
      </c>
    </row>
    <row r="59" spans="1:14" ht="24">
      <c r="A59" s="73">
        <v>33</v>
      </c>
      <c r="B59" s="74">
        <v>400001</v>
      </c>
      <c r="C59" s="54" t="s">
        <v>379</v>
      </c>
      <c r="D59" s="75" t="s">
        <v>340</v>
      </c>
      <c r="E59" s="76">
        <v>0.27</v>
      </c>
      <c r="F59" s="56" t="s">
        <v>377</v>
      </c>
      <c r="G59" s="56">
        <v>27.86</v>
      </c>
      <c r="H59" s="77"/>
      <c r="I59" s="77"/>
      <c r="J59" s="56" t="s">
        <v>378</v>
      </c>
      <c r="K59" s="56">
        <v>153.9</v>
      </c>
      <c r="L59" s="78"/>
      <c r="M59" s="77">
        <f t="shared" si="1"/>
        <v>5.524048815506102</v>
      </c>
      <c r="N59" s="75"/>
    </row>
    <row r="60" spans="1:14" ht="24">
      <c r="A60" s="73">
        <v>34</v>
      </c>
      <c r="B60" s="74">
        <v>400002</v>
      </c>
      <c r="C60" s="54" t="s">
        <v>380</v>
      </c>
      <c r="D60" s="75" t="s">
        <v>340</v>
      </c>
      <c r="E60" s="76">
        <v>0.02</v>
      </c>
      <c r="F60" s="56" t="s">
        <v>381</v>
      </c>
      <c r="G60" s="56">
        <v>2.31</v>
      </c>
      <c r="H60" s="77"/>
      <c r="I60" s="77"/>
      <c r="J60" s="56" t="s">
        <v>382</v>
      </c>
      <c r="K60" s="56">
        <v>13.12</v>
      </c>
      <c r="L60" s="78"/>
      <c r="M60" s="77">
        <f t="shared" si="1"/>
        <v>5.679653679653679</v>
      </c>
      <c r="N60" s="75" t="s">
        <v>343</v>
      </c>
    </row>
    <row r="61" spans="1:14" ht="24">
      <c r="A61" s="73">
        <v>35</v>
      </c>
      <c r="B61" s="74">
        <v>400002</v>
      </c>
      <c r="C61" s="54" t="s">
        <v>383</v>
      </c>
      <c r="D61" s="75" t="s">
        <v>340</v>
      </c>
      <c r="E61" s="76"/>
      <c r="F61" s="56" t="s">
        <v>381</v>
      </c>
      <c r="G61" s="56"/>
      <c r="H61" s="77"/>
      <c r="I61" s="77"/>
      <c r="J61" s="56" t="s">
        <v>382</v>
      </c>
      <c r="K61" s="56"/>
      <c r="L61" s="78"/>
      <c r="M61" s="77" t="str">
        <f t="shared" si="1"/>
        <v> </v>
      </c>
      <c r="N61" s="75"/>
    </row>
    <row r="62" spans="1:14" ht="24">
      <c r="A62" s="73">
        <v>36</v>
      </c>
      <c r="B62" s="74">
        <v>400002</v>
      </c>
      <c r="C62" s="54" t="s">
        <v>383</v>
      </c>
      <c r="D62" s="75" t="s">
        <v>340</v>
      </c>
      <c r="E62" s="76">
        <v>0.02</v>
      </c>
      <c r="F62" s="56" t="s">
        <v>381</v>
      </c>
      <c r="G62" s="56">
        <v>2.31</v>
      </c>
      <c r="H62" s="77"/>
      <c r="I62" s="77"/>
      <c r="J62" s="56" t="s">
        <v>382</v>
      </c>
      <c r="K62" s="56">
        <v>13.12</v>
      </c>
      <c r="L62" s="78"/>
      <c r="M62" s="77">
        <f t="shared" si="1"/>
        <v>5.679653679653679</v>
      </c>
      <c r="N62" s="75" t="s">
        <v>345</v>
      </c>
    </row>
    <row r="63" spans="1:14" ht="24">
      <c r="A63" s="73">
        <v>37</v>
      </c>
      <c r="B63" s="74">
        <v>400101</v>
      </c>
      <c r="C63" s="54" t="s">
        <v>384</v>
      </c>
      <c r="D63" s="75" t="s">
        <v>340</v>
      </c>
      <c r="E63" s="76">
        <v>0.03</v>
      </c>
      <c r="F63" s="56" t="s">
        <v>385</v>
      </c>
      <c r="G63" s="56">
        <v>3.81</v>
      </c>
      <c r="H63" s="77"/>
      <c r="I63" s="77"/>
      <c r="J63" s="56" t="s">
        <v>386</v>
      </c>
      <c r="K63" s="56">
        <v>21.69</v>
      </c>
      <c r="L63" s="78"/>
      <c r="M63" s="77">
        <f t="shared" si="1"/>
        <v>5.692913385826772</v>
      </c>
      <c r="N63" s="75" t="s">
        <v>345</v>
      </c>
    </row>
    <row r="64" spans="1:14" ht="24">
      <c r="A64" s="73">
        <v>38</v>
      </c>
      <c r="B64" s="74">
        <v>400111</v>
      </c>
      <c r="C64" s="54" t="s">
        <v>387</v>
      </c>
      <c r="D64" s="75" t="s">
        <v>340</v>
      </c>
      <c r="E64" s="76">
        <v>0.03</v>
      </c>
      <c r="F64" s="56" t="s">
        <v>323</v>
      </c>
      <c r="G64" s="56">
        <v>0.38</v>
      </c>
      <c r="H64" s="77"/>
      <c r="I64" s="77"/>
      <c r="J64" s="56" t="s">
        <v>388</v>
      </c>
      <c r="K64" s="56">
        <v>1.45</v>
      </c>
      <c r="L64" s="78"/>
      <c r="M64" s="77">
        <f t="shared" si="1"/>
        <v>3.81578947368421</v>
      </c>
      <c r="N64" s="75" t="s">
        <v>369</v>
      </c>
    </row>
    <row r="65" spans="1:14" ht="12.75">
      <c r="A65" s="79"/>
      <c r="B65" s="80" t="s">
        <v>53</v>
      </c>
      <c r="C65" s="81" t="s">
        <v>389</v>
      </c>
      <c r="D65" s="82" t="s">
        <v>336</v>
      </c>
      <c r="E65" s="83"/>
      <c r="F65" s="84" t="s">
        <v>337</v>
      </c>
      <c r="G65" s="84">
        <v>2109</v>
      </c>
      <c r="H65" s="85"/>
      <c r="I65" s="85"/>
      <c r="J65" s="84" t="s">
        <v>337</v>
      </c>
      <c r="K65" s="84">
        <v>10843</v>
      </c>
      <c r="L65" s="86"/>
      <c r="M65" s="85">
        <f t="shared" si="1"/>
        <v>5.141299193930773</v>
      </c>
      <c r="N65" s="82"/>
    </row>
    <row r="66" spans="1:14" ht="17.25" customHeight="1">
      <c r="A66" s="124" t="s">
        <v>390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ht="24">
      <c r="A67" s="73">
        <v>40</v>
      </c>
      <c r="B67" s="74" t="s">
        <v>391</v>
      </c>
      <c r="C67" s="54" t="s">
        <v>392</v>
      </c>
      <c r="D67" s="75" t="s">
        <v>393</v>
      </c>
      <c r="E67" s="76"/>
      <c r="F67" s="56" t="s">
        <v>394</v>
      </c>
      <c r="G67" s="56"/>
      <c r="H67" s="77">
        <v>279661.02</v>
      </c>
      <c r="I67" s="77"/>
      <c r="J67" s="56" t="s">
        <v>395</v>
      </c>
      <c r="K67" s="56"/>
      <c r="L67" s="78"/>
      <c r="M67" s="77" t="str">
        <f aca="true" t="shared" si="2" ref="M67:M98">IF(ISNUMBER(K67/G67),IF(NOT(K67/G67=0),K67/G67," ")," ")</f>
        <v> </v>
      </c>
      <c r="N67" s="75" t="s">
        <v>396</v>
      </c>
    </row>
    <row r="68" spans="1:14" ht="24">
      <c r="A68" s="73">
        <v>41</v>
      </c>
      <c r="B68" s="74" t="s">
        <v>397</v>
      </c>
      <c r="C68" s="54" t="s">
        <v>398</v>
      </c>
      <c r="D68" s="75" t="s">
        <v>393</v>
      </c>
      <c r="E68" s="76">
        <v>0.0022</v>
      </c>
      <c r="F68" s="56" t="s">
        <v>399</v>
      </c>
      <c r="G68" s="56">
        <v>28.95</v>
      </c>
      <c r="H68" s="77">
        <v>49886.16</v>
      </c>
      <c r="I68" s="77">
        <v>109.75</v>
      </c>
      <c r="J68" s="56" t="s">
        <v>400</v>
      </c>
      <c r="K68" s="56">
        <v>112.18</v>
      </c>
      <c r="L68" s="78"/>
      <c r="M68" s="77">
        <f t="shared" si="2"/>
        <v>3.8749568221070816</v>
      </c>
      <c r="N68" s="75" t="s">
        <v>401</v>
      </c>
    </row>
    <row r="69" spans="1:14" ht="12.75">
      <c r="A69" s="73">
        <v>42</v>
      </c>
      <c r="B69" s="74" t="s">
        <v>402</v>
      </c>
      <c r="C69" s="54" t="s">
        <v>403</v>
      </c>
      <c r="D69" s="75" t="s">
        <v>404</v>
      </c>
      <c r="E69" s="76">
        <v>0.7964</v>
      </c>
      <c r="F69" s="56" t="s">
        <v>405</v>
      </c>
      <c r="G69" s="56">
        <v>4.93</v>
      </c>
      <c r="H69" s="77">
        <v>41.25</v>
      </c>
      <c r="I69" s="77">
        <v>32.84</v>
      </c>
      <c r="J69" s="56" t="s">
        <v>406</v>
      </c>
      <c r="K69" s="56">
        <v>35.05</v>
      </c>
      <c r="L69" s="78"/>
      <c r="M69" s="77">
        <f t="shared" si="2"/>
        <v>7.109533468559838</v>
      </c>
      <c r="N69" s="75" t="s">
        <v>343</v>
      </c>
    </row>
    <row r="70" spans="1:14" ht="12.75">
      <c r="A70" s="73">
        <v>43</v>
      </c>
      <c r="B70" s="74" t="s">
        <v>402</v>
      </c>
      <c r="C70" s="54" t="s">
        <v>407</v>
      </c>
      <c r="D70" s="75" t="s">
        <v>404</v>
      </c>
      <c r="E70" s="76">
        <v>0.6944</v>
      </c>
      <c r="F70" s="56" t="s">
        <v>405</v>
      </c>
      <c r="G70" s="56">
        <v>4.3</v>
      </c>
      <c r="H70" s="77">
        <v>41.25</v>
      </c>
      <c r="I70" s="77">
        <v>28.63</v>
      </c>
      <c r="J70" s="56" t="s">
        <v>406</v>
      </c>
      <c r="K70" s="56">
        <v>30.56</v>
      </c>
      <c r="L70" s="78"/>
      <c r="M70" s="77">
        <f t="shared" si="2"/>
        <v>7.1069767441860465</v>
      </c>
      <c r="N70" s="75" t="s">
        <v>408</v>
      </c>
    </row>
    <row r="71" spans="1:14" ht="12.75">
      <c r="A71" s="73">
        <v>44</v>
      </c>
      <c r="B71" s="74" t="s">
        <v>402</v>
      </c>
      <c r="C71" s="54" t="s">
        <v>407</v>
      </c>
      <c r="D71" s="75" t="s">
        <v>404</v>
      </c>
      <c r="E71" s="76">
        <v>0.102</v>
      </c>
      <c r="F71" s="56" t="s">
        <v>405</v>
      </c>
      <c r="G71" s="56">
        <v>0.63</v>
      </c>
      <c r="H71" s="77">
        <v>41.25</v>
      </c>
      <c r="I71" s="77">
        <v>4.21</v>
      </c>
      <c r="J71" s="56" t="s">
        <v>406</v>
      </c>
      <c r="K71" s="56">
        <v>4.49</v>
      </c>
      <c r="L71" s="78"/>
      <c r="M71" s="77">
        <f t="shared" si="2"/>
        <v>7.126984126984127</v>
      </c>
      <c r="N71" s="75"/>
    </row>
    <row r="72" spans="1:14" ht="36">
      <c r="A72" s="73">
        <v>45</v>
      </c>
      <c r="B72" s="74" t="s">
        <v>409</v>
      </c>
      <c r="C72" s="54" t="s">
        <v>410</v>
      </c>
      <c r="D72" s="75" t="s">
        <v>393</v>
      </c>
      <c r="E72" s="76"/>
      <c r="F72" s="56" t="s">
        <v>411</v>
      </c>
      <c r="G72" s="56"/>
      <c r="H72" s="77">
        <v>60646.19</v>
      </c>
      <c r="I72" s="77"/>
      <c r="J72" s="56" t="s">
        <v>412</v>
      </c>
      <c r="K72" s="56"/>
      <c r="L72" s="78"/>
      <c r="M72" s="77" t="str">
        <f t="shared" si="2"/>
        <v> </v>
      </c>
      <c r="N72" s="75" t="s">
        <v>413</v>
      </c>
    </row>
    <row r="73" spans="1:14" ht="36">
      <c r="A73" s="73">
        <v>46</v>
      </c>
      <c r="B73" s="74" t="s">
        <v>414</v>
      </c>
      <c r="C73" s="54" t="s">
        <v>415</v>
      </c>
      <c r="D73" s="75" t="s">
        <v>393</v>
      </c>
      <c r="E73" s="76">
        <v>0.0001</v>
      </c>
      <c r="F73" s="56" t="s">
        <v>416</v>
      </c>
      <c r="G73" s="56">
        <v>3</v>
      </c>
      <c r="H73" s="77">
        <v>84405</v>
      </c>
      <c r="I73" s="77">
        <v>8.44</v>
      </c>
      <c r="J73" s="56" t="s">
        <v>417</v>
      </c>
      <c r="K73" s="56">
        <v>8.63</v>
      </c>
      <c r="L73" s="78"/>
      <c r="M73" s="77">
        <f t="shared" si="2"/>
        <v>2.876666666666667</v>
      </c>
      <c r="N73" s="75" t="s">
        <v>418</v>
      </c>
    </row>
    <row r="74" spans="1:14" ht="48">
      <c r="A74" s="73">
        <v>47</v>
      </c>
      <c r="B74" s="74" t="s">
        <v>419</v>
      </c>
      <c r="C74" s="54" t="s">
        <v>420</v>
      </c>
      <c r="D74" s="75" t="s">
        <v>393</v>
      </c>
      <c r="E74" s="76">
        <v>0.0024</v>
      </c>
      <c r="F74" s="56" t="s">
        <v>421</v>
      </c>
      <c r="G74" s="56">
        <v>31.57</v>
      </c>
      <c r="H74" s="77">
        <v>37384.72</v>
      </c>
      <c r="I74" s="77">
        <v>89.73</v>
      </c>
      <c r="J74" s="56" t="s">
        <v>422</v>
      </c>
      <c r="K74" s="56">
        <v>91.74</v>
      </c>
      <c r="L74" s="78"/>
      <c r="M74" s="77">
        <f t="shared" si="2"/>
        <v>2.905923344947735</v>
      </c>
      <c r="N74" s="75" t="s">
        <v>423</v>
      </c>
    </row>
    <row r="75" spans="1:14" ht="24">
      <c r="A75" s="73">
        <v>48</v>
      </c>
      <c r="B75" s="74" t="s">
        <v>424</v>
      </c>
      <c r="C75" s="54" t="s">
        <v>425</v>
      </c>
      <c r="D75" s="75" t="s">
        <v>393</v>
      </c>
      <c r="E75" s="76">
        <v>0.0001</v>
      </c>
      <c r="F75" s="56" t="s">
        <v>426</v>
      </c>
      <c r="G75" s="56">
        <v>1.06</v>
      </c>
      <c r="H75" s="77">
        <v>42796</v>
      </c>
      <c r="I75" s="77">
        <v>4.28</v>
      </c>
      <c r="J75" s="56" t="s">
        <v>427</v>
      </c>
      <c r="K75" s="56">
        <v>4.37</v>
      </c>
      <c r="L75" s="78"/>
      <c r="M75" s="77">
        <f t="shared" si="2"/>
        <v>4.122641509433962</v>
      </c>
      <c r="N75" s="75" t="s">
        <v>343</v>
      </c>
    </row>
    <row r="76" spans="1:14" ht="36">
      <c r="A76" s="73">
        <v>49</v>
      </c>
      <c r="B76" s="74" t="s">
        <v>424</v>
      </c>
      <c r="C76" s="54" t="s">
        <v>428</v>
      </c>
      <c r="D76" s="75" t="s">
        <v>393</v>
      </c>
      <c r="E76" s="76">
        <v>0.0001</v>
      </c>
      <c r="F76" s="56" t="s">
        <v>426</v>
      </c>
      <c r="G76" s="56">
        <v>1.06</v>
      </c>
      <c r="H76" s="77">
        <v>42796</v>
      </c>
      <c r="I76" s="77">
        <v>4.28</v>
      </c>
      <c r="J76" s="56" t="s">
        <v>427</v>
      </c>
      <c r="K76" s="56">
        <v>4.37</v>
      </c>
      <c r="L76" s="78"/>
      <c r="M76" s="77">
        <f t="shared" si="2"/>
        <v>4.122641509433962</v>
      </c>
      <c r="N76" s="75" t="s">
        <v>429</v>
      </c>
    </row>
    <row r="77" spans="1:14" ht="24">
      <c r="A77" s="73">
        <v>50</v>
      </c>
      <c r="B77" s="74" t="s">
        <v>424</v>
      </c>
      <c r="C77" s="54" t="s">
        <v>428</v>
      </c>
      <c r="D77" s="75" t="s">
        <v>393</v>
      </c>
      <c r="E77" s="76"/>
      <c r="F77" s="56" t="s">
        <v>426</v>
      </c>
      <c r="G77" s="56"/>
      <c r="H77" s="77">
        <v>42796</v>
      </c>
      <c r="I77" s="77"/>
      <c r="J77" s="56" t="s">
        <v>427</v>
      </c>
      <c r="K77" s="56"/>
      <c r="L77" s="78"/>
      <c r="M77" s="77" t="str">
        <f t="shared" si="2"/>
        <v> </v>
      </c>
      <c r="N77" s="75"/>
    </row>
    <row r="78" spans="1:14" ht="36">
      <c r="A78" s="73">
        <v>51</v>
      </c>
      <c r="B78" s="74" t="s">
        <v>430</v>
      </c>
      <c r="C78" s="54" t="s">
        <v>431</v>
      </c>
      <c r="D78" s="75" t="s">
        <v>393</v>
      </c>
      <c r="E78" s="76"/>
      <c r="F78" s="56" t="s">
        <v>432</v>
      </c>
      <c r="G78" s="56"/>
      <c r="H78" s="77">
        <v>29886</v>
      </c>
      <c r="I78" s="77"/>
      <c r="J78" s="56" t="s">
        <v>433</v>
      </c>
      <c r="K78" s="56"/>
      <c r="L78" s="78"/>
      <c r="M78" s="77" t="str">
        <f t="shared" si="2"/>
        <v> </v>
      </c>
      <c r="N78" s="75" t="s">
        <v>434</v>
      </c>
    </row>
    <row r="79" spans="1:14" ht="36">
      <c r="A79" s="73">
        <v>52</v>
      </c>
      <c r="B79" s="74" t="s">
        <v>435</v>
      </c>
      <c r="C79" s="54" t="s">
        <v>436</v>
      </c>
      <c r="D79" s="75" t="s">
        <v>393</v>
      </c>
      <c r="E79" s="76">
        <v>0.0001</v>
      </c>
      <c r="F79" s="56" t="s">
        <v>426</v>
      </c>
      <c r="G79" s="56">
        <v>1.06</v>
      </c>
      <c r="H79" s="77">
        <v>35699</v>
      </c>
      <c r="I79" s="77">
        <v>3.57</v>
      </c>
      <c r="J79" s="56" t="s">
        <v>437</v>
      </c>
      <c r="K79" s="56">
        <v>3.65</v>
      </c>
      <c r="L79" s="78"/>
      <c r="M79" s="77">
        <f t="shared" si="2"/>
        <v>3.443396226415094</v>
      </c>
      <c r="N79" s="75" t="s">
        <v>438</v>
      </c>
    </row>
    <row r="80" spans="1:14" ht="12.75">
      <c r="A80" s="73">
        <v>53</v>
      </c>
      <c r="B80" s="74" t="s">
        <v>439</v>
      </c>
      <c r="C80" s="54" t="s">
        <v>440</v>
      </c>
      <c r="D80" s="75" t="s">
        <v>393</v>
      </c>
      <c r="E80" s="76">
        <v>0.0002</v>
      </c>
      <c r="F80" s="56" t="s">
        <v>441</v>
      </c>
      <c r="G80" s="56">
        <v>2.3</v>
      </c>
      <c r="H80" s="77">
        <v>53556.78</v>
      </c>
      <c r="I80" s="77">
        <v>10.71</v>
      </c>
      <c r="J80" s="56" t="s">
        <v>442</v>
      </c>
      <c r="K80" s="56">
        <v>10.95</v>
      </c>
      <c r="L80" s="78"/>
      <c r="M80" s="77">
        <f t="shared" si="2"/>
        <v>4.760869565217392</v>
      </c>
      <c r="N80" s="75" t="s">
        <v>443</v>
      </c>
    </row>
    <row r="81" spans="1:14" ht="12.75">
      <c r="A81" s="73">
        <v>54</v>
      </c>
      <c r="B81" s="74" t="s">
        <v>444</v>
      </c>
      <c r="C81" s="54" t="s">
        <v>445</v>
      </c>
      <c r="D81" s="75" t="s">
        <v>393</v>
      </c>
      <c r="E81" s="76">
        <v>0.0001</v>
      </c>
      <c r="F81" s="56" t="s">
        <v>446</v>
      </c>
      <c r="G81" s="56">
        <v>1.3</v>
      </c>
      <c r="H81" s="77">
        <v>52751.7</v>
      </c>
      <c r="I81" s="77">
        <v>5.28</v>
      </c>
      <c r="J81" s="56" t="s">
        <v>447</v>
      </c>
      <c r="K81" s="56">
        <v>5.39</v>
      </c>
      <c r="L81" s="78"/>
      <c r="M81" s="77">
        <f t="shared" si="2"/>
        <v>4.146153846153846</v>
      </c>
      <c r="N81" s="75" t="s">
        <v>448</v>
      </c>
    </row>
    <row r="82" spans="1:14" ht="12.75">
      <c r="A82" s="73">
        <v>55</v>
      </c>
      <c r="B82" s="74" t="s">
        <v>449</v>
      </c>
      <c r="C82" s="54" t="s">
        <v>450</v>
      </c>
      <c r="D82" s="75" t="s">
        <v>393</v>
      </c>
      <c r="E82" s="76">
        <v>0.0007</v>
      </c>
      <c r="F82" s="56" t="s">
        <v>451</v>
      </c>
      <c r="G82" s="56">
        <v>7.47</v>
      </c>
      <c r="H82" s="77">
        <v>53556.78</v>
      </c>
      <c r="I82" s="77">
        <v>37.5</v>
      </c>
      <c r="J82" s="56" t="s">
        <v>442</v>
      </c>
      <c r="K82" s="56">
        <v>38.31</v>
      </c>
      <c r="L82" s="78"/>
      <c r="M82" s="77">
        <f t="shared" si="2"/>
        <v>5.1285140562249</v>
      </c>
      <c r="N82" s="75" t="s">
        <v>452</v>
      </c>
    </row>
    <row r="83" spans="1:14" ht="12.75">
      <c r="A83" s="73">
        <v>56</v>
      </c>
      <c r="B83" s="74" t="s">
        <v>453</v>
      </c>
      <c r="C83" s="54" t="s">
        <v>454</v>
      </c>
      <c r="D83" s="75" t="s">
        <v>404</v>
      </c>
      <c r="E83" s="76">
        <v>0.327</v>
      </c>
      <c r="F83" s="56" t="s">
        <v>455</v>
      </c>
      <c r="G83" s="56">
        <v>33.03</v>
      </c>
      <c r="H83" s="77">
        <v>328</v>
      </c>
      <c r="I83" s="77">
        <v>107.26</v>
      </c>
      <c r="J83" s="56" t="s">
        <v>456</v>
      </c>
      <c r="K83" s="56">
        <v>110.58</v>
      </c>
      <c r="L83" s="78"/>
      <c r="M83" s="77">
        <f t="shared" si="2"/>
        <v>3.3478655767484105</v>
      </c>
      <c r="N83" s="75" t="s">
        <v>343</v>
      </c>
    </row>
    <row r="84" spans="1:14" ht="36">
      <c r="A84" s="73">
        <v>57</v>
      </c>
      <c r="B84" s="74" t="s">
        <v>453</v>
      </c>
      <c r="C84" s="54" t="s">
        <v>457</v>
      </c>
      <c r="D84" s="75" t="s">
        <v>404</v>
      </c>
      <c r="E84" s="76">
        <v>0.311</v>
      </c>
      <c r="F84" s="56" t="s">
        <v>455</v>
      </c>
      <c r="G84" s="56">
        <v>31.41</v>
      </c>
      <c r="H84" s="77">
        <v>328</v>
      </c>
      <c r="I84" s="77">
        <v>102.01</v>
      </c>
      <c r="J84" s="56" t="s">
        <v>456</v>
      </c>
      <c r="K84" s="56">
        <v>105.17</v>
      </c>
      <c r="L84" s="78"/>
      <c r="M84" s="77">
        <f t="shared" si="2"/>
        <v>3.3482967207895573</v>
      </c>
      <c r="N84" s="75" t="s">
        <v>458</v>
      </c>
    </row>
    <row r="85" spans="1:14" ht="12.75">
      <c r="A85" s="73">
        <v>58</v>
      </c>
      <c r="B85" s="74" t="s">
        <v>453</v>
      </c>
      <c r="C85" s="54" t="s">
        <v>457</v>
      </c>
      <c r="D85" s="75" t="s">
        <v>404</v>
      </c>
      <c r="E85" s="76">
        <v>0.016</v>
      </c>
      <c r="F85" s="56" t="s">
        <v>455</v>
      </c>
      <c r="G85" s="56">
        <v>1.62</v>
      </c>
      <c r="H85" s="77">
        <v>328</v>
      </c>
      <c r="I85" s="77">
        <v>5.25</v>
      </c>
      <c r="J85" s="56" t="s">
        <v>456</v>
      </c>
      <c r="K85" s="56">
        <v>5.41</v>
      </c>
      <c r="L85" s="78"/>
      <c r="M85" s="77">
        <f t="shared" si="2"/>
        <v>3.339506172839506</v>
      </c>
      <c r="N85" s="75"/>
    </row>
    <row r="86" spans="1:14" ht="36">
      <c r="A86" s="73">
        <v>59</v>
      </c>
      <c r="B86" s="74" t="s">
        <v>459</v>
      </c>
      <c r="C86" s="54" t="s">
        <v>460</v>
      </c>
      <c r="D86" s="75" t="s">
        <v>393</v>
      </c>
      <c r="E86" s="76">
        <v>0.0003</v>
      </c>
      <c r="F86" s="56" t="s">
        <v>461</v>
      </c>
      <c r="G86" s="56">
        <v>1.59</v>
      </c>
      <c r="H86" s="77">
        <v>21053.81</v>
      </c>
      <c r="I86" s="77">
        <v>6.32</v>
      </c>
      <c r="J86" s="56" t="s">
        <v>462</v>
      </c>
      <c r="K86" s="56">
        <v>6.47</v>
      </c>
      <c r="L86" s="78"/>
      <c r="M86" s="77">
        <f t="shared" si="2"/>
        <v>4.069182389937106</v>
      </c>
      <c r="N86" s="75" t="s">
        <v>343</v>
      </c>
    </row>
    <row r="87" spans="1:14" ht="36">
      <c r="A87" s="73">
        <v>60</v>
      </c>
      <c r="B87" s="74" t="s">
        <v>459</v>
      </c>
      <c r="C87" s="54" t="s">
        <v>463</v>
      </c>
      <c r="D87" s="75" t="s">
        <v>393</v>
      </c>
      <c r="E87" s="76">
        <v>0.0001</v>
      </c>
      <c r="F87" s="56" t="s">
        <v>461</v>
      </c>
      <c r="G87" s="56">
        <v>0.53</v>
      </c>
      <c r="H87" s="77">
        <v>21053.81</v>
      </c>
      <c r="I87" s="77">
        <v>2.11</v>
      </c>
      <c r="J87" s="56" t="s">
        <v>462</v>
      </c>
      <c r="K87" s="56">
        <v>2.16</v>
      </c>
      <c r="L87" s="78"/>
      <c r="M87" s="77">
        <f t="shared" si="2"/>
        <v>4.0754716981132075</v>
      </c>
      <c r="N87" s="75"/>
    </row>
    <row r="88" spans="1:14" ht="48">
      <c r="A88" s="73">
        <v>61</v>
      </c>
      <c r="B88" s="74" t="s">
        <v>459</v>
      </c>
      <c r="C88" s="54" t="s">
        <v>463</v>
      </c>
      <c r="D88" s="75" t="s">
        <v>393</v>
      </c>
      <c r="E88" s="76">
        <v>0.0002</v>
      </c>
      <c r="F88" s="56" t="s">
        <v>461</v>
      </c>
      <c r="G88" s="56">
        <v>1.06</v>
      </c>
      <c r="H88" s="77">
        <v>21053.81</v>
      </c>
      <c r="I88" s="77">
        <v>4.21</v>
      </c>
      <c r="J88" s="56" t="s">
        <v>462</v>
      </c>
      <c r="K88" s="56">
        <v>4.31</v>
      </c>
      <c r="L88" s="78"/>
      <c r="M88" s="77">
        <f t="shared" si="2"/>
        <v>4.066037735849056</v>
      </c>
      <c r="N88" s="75" t="s">
        <v>464</v>
      </c>
    </row>
    <row r="89" spans="1:14" ht="12.75">
      <c r="A89" s="73">
        <v>62</v>
      </c>
      <c r="B89" s="74" t="s">
        <v>465</v>
      </c>
      <c r="C89" s="54" t="s">
        <v>466</v>
      </c>
      <c r="D89" s="75" t="s">
        <v>467</v>
      </c>
      <c r="E89" s="76">
        <v>0.003</v>
      </c>
      <c r="F89" s="56" t="s">
        <v>468</v>
      </c>
      <c r="G89" s="56">
        <v>0.13</v>
      </c>
      <c r="H89" s="77">
        <v>128.39</v>
      </c>
      <c r="I89" s="77">
        <v>0.39</v>
      </c>
      <c r="J89" s="56" t="s">
        <v>469</v>
      </c>
      <c r="K89" s="56">
        <v>0.39</v>
      </c>
      <c r="L89" s="78"/>
      <c r="M89" s="77">
        <f t="shared" si="2"/>
        <v>3</v>
      </c>
      <c r="N89" s="75" t="s">
        <v>470</v>
      </c>
    </row>
    <row r="90" spans="1:14" ht="48">
      <c r="A90" s="73">
        <v>63</v>
      </c>
      <c r="B90" s="74" t="s">
        <v>471</v>
      </c>
      <c r="C90" s="54" t="s">
        <v>472</v>
      </c>
      <c r="D90" s="75" t="s">
        <v>473</v>
      </c>
      <c r="E90" s="76">
        <v>0.492</v>
      </c>
      <c r="F90" s="56" t="s">
        <v>474</v>
      </c>
      <c r="G90" s="56">
        <v>1.98</v>
      </c>
      <c r="H90" s="77">
        <v>13.73</v>
      </c>
      <c r="I90" s="77">
        <v>6.76</v>
      </c>
      <c r="J90" s="56" t="s">
        <v>475</v>
      </c>
      <c r="K90" s="56">
        <v>6.9</v>
      </c>
      <c r="L90" s="78"/>
      <c r="M90" s="77">
        <f t="shared" si="2"/>
        <v>3.484848484848485</v>
      </c>
      <c r="N90" s="75" t="s">
        <v>476</v>
      </c>
    </row>
    <row r="91" spans="1:14" ht="48">
      <c r="A91" s="73">
        <v>64</v>
      </c>
      <c r="B91" s="74" t="s">
        <v>477</v>
      </c>
      <c r="C91" s="54" t="s">
        <v>478</v>
      </c>
      <c r="D91" s="75" t="s">
        <v>467</v>
      </c>
      <c r="E91" s="76">
        <v>0.16</v>
      </c>
      <c r="F91" s="56" t="s">
        <v>479</v>
      </c>
      <c r="G91" s="56">
        <v>3.65</v>
      </c>
      <c r="H91" s="77">
        <v>118.14</v>
      </c>
      <c r="I91" s="77">
        <v>18.9</v>
      </c>
      <c r="J91" s="56" t="s">
        <v>480</v>
      </c>
      <c r="K91" s="56">
        <v>19.3</v>
      </c>
      <c r="L91" s="78"/>
      <c r="M91" s="77">
        <f t="shared" si="2"/>
        <v>5.287671232876713</v>
      </c>
      <c r="N91" s="75" t="s">
        <v>481</v>
      </c>
    </row>
    <row r="92" spans="1:14" ht="36">
      <c r="A92" s="73">
        <v>65</v>
      </c>
      <c r="B92" s="74" t="s">
        <v>482</v>
      </c>
      <c r="C92" s="54" t="s">
        <v>483</v>
      </c>
      <c r="D92" s="75" t="s">
        <v>393</v>
      </c>
      <c r="E92" s="76">
        <v>0.0078</v>
      </c>
      <c r="F92" s="56" t="s">
        <v>484</v>
      </c>
      <c r="G92" s="56">
        <v>49.3</v>
      </c>
      <c r="H92" s="77">
        <v>30000</v>
      </c>
      <c r="I92" s="77">
        <v>234</v>
      </c>
      <c r="J92" s="56" t="s">
        <v>485</v>
      </c>
      <c r="K92" s="56">
        <v>239.42</v>
      </c>
      <c r="L92" s="78"/>
      <c r="M92" s="77">
        <f t="shared" si="2"/>
        <v>4.856389452332658</v>
      </c>
      <c r="N92" s="75" t="s">
        <v>486</v>
      </c>
    </row>
    <row r="93" spans="1:14" ht="12.75">
      <c r="A93" s="73">
        <v>66</v>
      </c>
      <c r="B93" s="74" t="s">
        <v>487</v>
      </c>
      <c r="C93" s="54" t="s">
        <v>440</v>
      </c>
      <c r="D93" s="75" t="s">
        <v>467</v>
      </c>
      <c r="E93" s="76">
        <v>0.078</v>
      </c>
      <c r="F93" s="56" t="s">
        <v>488</v>
      </c>
      <c r="G93" s="56">
        <v>0.9</v>
      </c>
      <c r="H93" s="77">
        <v>53.56</v>
      </c>
      <c r="I93" s="77">
        <v>4.18</v>
      </c>
      <c r="J93" s="56" t="s">
        <v>489</v>
      </c>
      <c r="K93" s="56">
        <v>4.27</v>
      </c>
      <c r="L93" s="78"/>
      <c r="M93" s="77">
        <f t="shared" si="2"/>
        <v>4.744444444444444</v>
      </c>
      <c r="N93" s="75" t="s">
        <v>443</v>
      </c>
    </row>
    <row r="94" spans="1:14" ht="36">
      <c r="A94" s="73">
        <v>67</v>
      </c>
      <c r="B94" s="74" t="s">
        <v>490</v>
      </c>
      <c r="C94" s="54" t="s">
        <v>491</v>
      </c>
      <c r="D94" s="75" t="s">
        <v>467</v>
      </c>
      <c r="E94" s="76">
        <v>0.34</v>
      </c>
      <c r="F94" s="56" t="s">
        <v>492</v>
      </c>
      <c r="G94" s="56">
        <v>5.88</v>
      </c>
      <c r="H94" s="77">
        <v>44.1</v>
      </c>
      <c r="I94" s="77">
        <v>14.99</v>
      </c>
      <c r="J94" s="56" t="s">
        <v>493</v>
      </c>
      <c r="K94" s="56">
        <v>15.33</v>
      </c>
      <c r="L94" s="78"/>
      <c r="M94" s="77">
        <f t="shared" si="2"/>
        <v>2.607142857142857</v>
      </c>
      <c r="N94" s="75" t="s">
        <v>494</v>
      </c>
    </row>
    <row r="95" spans="1:14" ht="12.75">
      <c r="A95" s="73">
        <v>68</v>
      </c>
      <c r="B95" s="74" t="s">
        <v>495</v>
      </c>
      <c r="C95" s="54" t="s">
        <v>496</v>
      </c>
      <c r="D95" s="75" t="s">
        <v>467</v>
      </c>
      <c r="E95" s="76">
        <v>0.002</v>
      </c>
      <c r="F95" s="56" t="s">
        <v>497</v>
      </c>
      <c r="G95" s="56">
        <v>0.05</v>
      </c>
      <c r="H95" s="77">
        <v>83.26</v>
      </c>
      <c r="I95" s="77">
        <v>0.17</v>
      </c>
      <c r="J95" s="56" t="s">
        <v>498</v>
      </c>
      <c r="K95" s="56">
        <v>0.17</v>
      </c>
      <c r="L95" s="78"/>
      <c r="M95" s="77">
        <f t="shared" si="2"/>
        <v>3.4</v>
      </c>
      <c r="N95" s="75" t="s">
        <v>499</v>
      </c>
    </row>
    <row r="96" spans="1:14" ht="36">
      <c r="A96" s="73">
        <v>69</v>
      </c>
      <c r="B96" s="74" t="s">
        <v>500</v>
      </c>
      <c r="C96" s="54" t="s">
        <v>501</v>
      </c>
      <c r="D96" s="75" t="s">
        <v>467</v>
      </c>
      <c r="E96" s="76">
        <v>0.138</v>
      </c>
      <c r="F96" s="56" t="s">
        <v>502</v>
      </c>
      <c r="G96" s="56">
        <v>2.64</v>
      </c>
      <c r="H96" s="77">
        <v>46</v>
      </c>
      <c r="I96" s="77">
        <v>6.35</v>
      </c>
      <c r="J96" s="56" t="s">
        <v>503</v>
      </c>
      <c r="K96" s="56">
        <v>6.5</v>
      </c>
      <c r="L96" s="78"/>
      <c r="M96" s="77">
        <f t="shared" si="2"/>
        <v>2.462121212121212</v>
      </c>
      <c r="N96" s="75" t="s">
        <v>504</v>
      </c>
    </row>
    <row r="97" spans="1:14" ht="12.75">
      <c r="A97" s="73">
        <v>70</v>
      </c>
      <c r="B97" s="74" t="s">
        <v>505</v>
      </c>
      <c r="C97" s="54" t="s">
        <v>506</v>
      </c>
      <c r="D97" s="75" t="s">
        <v>467</v>
      </c>
      <c r="E97" s="76">
        <v>0.0613</v>
      </c>
      <c r="F97" s="56" t="s">
        <v>507</v>
      </c>
      <c r="G97" s="56">
        <v>0.6</v>
      </c>
      <c r="H97" s="77">
        <v>27.54</v>
      </c>
      <c r="I97" s="77">
        <v>1.69</v>
      </c>
      <c r="J97" s="56" t="s">
        <v>508</v>
      </c>
      <c r="K97" s="56">
        <v>1.8</v>
      </c>
      <c r="L97" s="78"/>
      <c r="M97" s="77">
        <f t="shared" si="2"/>
        <v>3</v>
      </c>
      <c r="N97" s="75" t="s">
        <v>509</v>
      </c>
    </row>
    <row r="98" spans="1:14" ht="24">
      <c r="A98" s="73">
        <v>71</v>
      </c>
      <c r="B98" s="74" t="s">
        <v>510</v>
      </c>
      <c r="C98" s="54" t="s">
        <v>511</v>
      </c>
      <c r="D98" s="75" t="s">
        <v>393</v>
      </c>
      <c r="E98" s="76">
        <v>0.0029</v>
      </c>
      <c r="F98" s="56" t="s">
        <v>512</v>
      </c>
      <c r="G98" s="56">
        <v>36.74</v>
      </c>
      <c r="H98" s="77">
        <v>44304</v>
      </c>
      <c r="I98" s="77">
        <v>128.48</v>
      </c>
      <c r="J98" s="56" t="s">
        <v>513</v>
      </c>
      <c r="K98" s="56">
        <v>131.36</v>
      </c>
      <c r="L98" s="78"/>
      <c r="M98" s="77">
        <f t="shared" si="2"/>
        <v>3.5753946652150246</v>
      </c>
      <c r="N98" s="75" t="s">
        <v>514</v>
      </c>
    </row>
    <row r="99" spans="1:14" ht="24">
      <c r="A99" s="73">
        <v>72</v>
      </c>
      <c r="B99" s="74" t="s">
        <v>515</v>
      </c>
      <c r="C99" s="54" t="s">
        <v>516</v>
      </c>
      <c r="D99" s="75" t="s">
        <v>393</v>
      </c>
      <c r="E99" s="76">
        <v>0.0041</v>
      </c>
      <c r="F99" s="56" t="s">
        <v>517</v>
      </c>
      <c r="G99" s="56">
        <v>85.74</v>
      </c>
      <c r="H99" s="77">
        <v>50416.65</v>
      </c>
      <c r="I99" s="77">
        <v>206.71</v>
      </c>
      <c r="J99" s="56" t="s">
        <v>518</v>
      </c>
      <c r="K99" s="56">
        <v>211.28</v>
      </c>
      <c r="L99" s="78"/>
      <c r="M99" s="77">
        <f aca="true" t="shared" si="3" ref="M99:M130">IF(ISNUMBER(K99/G99),IF(NOT(K99/G99=0),K99/G99," ")," ")</f>
        <v>2.4641940751108002</v>
      </c>
      <c r="N99" s="75" t="s">
        <v>519</v>
      </c>
    </row>
    <row r="100" spans="1:14" ht="36">
      <c r="A100" s="73">
        <v>73</v>
      </c>
      <c r="B100" s="74" t="s">
        <v>520</v>
      </c>
      <c r="C100" s="54" t="s">
        <v>521</v>
      </c>
      <c r="D100" s="75" t="s">
        <v>473</v>
      </c>
      <c r="E100" s="76">
        <v>0.492</v>
      </c>
      <c r="F100" s="56" t="s">
        <v>522</v>
      </c>
      <c r="G100" s="56">
        <v>3.32</v>
      </c>
      <c r="H100" s="77">
        <v>19.3</v>
      </c>
      <c r="I100" s="77">
        <v>9.5</v>
      </c>
      <c r="J100" s="56" t="s">
        <v>523</v>
      </c>
      <c r="K100" s="56">
        <v>9.69</v>
      </c>
      <c r="L100" s="78"/>
      <c r="M100" s="77">
        <f t="shared" si="3"/>
        <v>2.9186746987951806</v>
      </c>
      <c r="N100" s="75" t="s">
        <v>524</v>
      </c>
    </row>
    <row r="101" spans="1:14" ht="36">
      <c r="A101" s="73">
        <v>74</v>
      </c>
      <c r="B101" s="74" t="s">
        <v>525</v>
      </c>
      <c r="C101" s="54" t="s">
        <v>526</v>
      </c>
      <c r="D101" s="75" t="s">
        <v>393</v>
      </c>
      <c r="E101" s="76">
        <v>0.0007</v>
      </c>
      <c r="F101" s="56" t="s">
        <v>527</v>
      </c>
      <c r="G101" s="56">
        <v>12.91</v>
      </c>
      <c r="H101" s="77">
        <v>44953</v>
      </c>
      <c r="I101" s="77">
        <v>31.47</v>
      </c>
      <c r="J101" s="56" t="s">
        <v>528</v>
      </c>
      <c r="K101" s="56">
        <v>32.23</v>
      </c>
      <c r="L101" s="78"/>
      <c r="M101" s="77">
        <f t="shared" si="3"/>
        <v>2.496514329976762</v>
      </c>
      <c r="N101" s="75" t="s">
        <v>529</v>
      </c>
    </row>
    <row r="102" spans="1:14" ht="48">
      <c r="A102" s="73">
        <v>75</v>
      </c>
      <c r="B102" s="74" t="s">
        <v>530</v>
      </c>
      <c r="C102" s="54" t="s">
        <v>531</v>
      </c>
      <c r="D102" s="75" t="s">
        <v>393</v>
      </c>
      <c r="E102" s="76">
        <v>0.0001</v>
      </c>
      <c r="F102" s="56" t="s">
        <v>532</v>
      </c>
      <c r="G102" s="56">
        <v>1.45</v>
      </c>
      <c r="H102" s="77">
        <v>57745.77</v>
      </c>
      <c r="I102" s="77">
        <v>5.77</v>
      </c>
      <c r="J102" s="56" t="s">
        <v>533</v>
      </c>
      <c r="K102" s="56">
        <v>5.91</v>
      </c>
      <c r="L102" s="78"/>
      <c r="M102" s="77">
        <f t="shared" si="3"/>
        <v>4.075862068965518</v>
      </c>
      <c r="N102" s="75" t="s">
        <v>534</v>
      </c>
    </row>
    <row r="103" spans="1:14" ht="12.75">
      <c r="A103" s="73">
        <v>76</v>
      </c>
      <c r="B103" s="74" t="s">
        <v>535</v>
      </c>
      <c r="C103" s="54" t="s">
        <v>536</v>
      </c>
      <c r="D103" s="75" t="s">
        <v>393</v>
      </c>
      <c r="E103" s="76">
        <v>0.0011</v>
      </c>
      <c r="F103" s="56" t="s">
        <v>537</v>
      </c>
      <c r="G103" s="56">
        <v>21.63</v>
      </c>
      <c r="H103" s="77">
        <v>60451.98</v>
      </c>
      <c r="I103" s="77">
        <v>66.5</v>
      </c>
      <c r="J103" s="56" t="s">
        <v>538</v>
      </c>
      <c r="K103" s="56">
        <v>68.04</v>
      </c>
      <c r="L103" s="78"/>
      <c r="M103" s="77">
        <f t="shared" si="3"/>
        <v>3.1456310679611654</v>
      </c>
      <c r="N103" s="75" t="s">
        <v>539</v>
      </c>
    </row>
    <row r="104" spans="1:14" ht="48">
      <c r="A104" s="73">
        <v>77</v>
      </c>
      <c r="B104" s="74" t="s">
        <v>540</v>
      </c>
      <c r="C104" s="54" t="s">
        <v>541</v>
      </c>
      <c r="D104" s="75" t="s">
        <v>542</v>
      </c>
      <c r="E104" s="76">
        <v>10</v>
      </c>
      <c r="F104" s="56" t="s">
        <v>543</v>
      </c>
      <c r="G104" s="56">
        <v>308.1</v>
      </c>
      <c r="H104" s="77">
        <v>89.25</v>
      </c>
      <c r="I104" s="77">
        <v>892.5</v>
      </c>
      <c r="J104" s="56" t="s">
        <v>544</v>
      </c>
      <c r="K104" s="56">
        <v>911.9</v>
      </c>
      <c r="L104" s="78"/>
      <c r="M104" s="77">
        <f t="shared" si="3"/>
        <v>2.959753326841934</v>
      </c>
      <c r="N104" s="75" t="s">
        <v>545</v>
      </c>
    </row>
    <row r="105" spans="1:14" ht="48">
      <c r="A105" s="73">
        <v>78</v>
      </c>
      <c r="B105" s="74" t="s">
        <v>546</v>
      </c>
      <c r="C105" s="54" t="s">
        <v>547</v>
      </c>
      <c r="D105" s="75" t="s">
        <v>542</v>
      </c>
      <c r="E105" s="76"/>
      <c r="F105" s="56" t="s">
        <v>548</v>
      </c>
      <c r="G105" s="56"/>
      <c r="H105" s="77">
        <v>663.88</v>
      </c>
      <c r="I105" s="77"/>
      <c r="J105" s="56" t="s">
        <v>549</v>
      </c>
      <c r="K105" s="56"/>
      <c r="L105" s="78"/>
      <c r="M105" s="77" t="str">
        <f t="shared" si="3"/>
        <v> </v>
      </c>
      <c r="N105" s="75" t="s">
        <v>550</v>
      </c>
    </row>
    <row r="106" spans="1:14" ht="24">
      <c r="A106" s="73">
        <v>79</v>
      </c>
      <c r="B106" s="74" t="s">
        <v>551</v>
      </c>
      <c r="C106" s="54" t="s">
        <v>552</v>
      </c>
      <c r="D106" s="75" t="s">
        <v>404</v>
      </c>
      <c r="E106" s="76"/>
      <c r="F106" s="56" t="s">
        <v>553</v>
      </c>
      <c r="G106" s="56"/>
      <c r="H106" s="77">
        <v>3951.31</v>
      </c>
      <c r="I106" s="77"/>
      <c r="J106" s="56" t="s">
        <v>554</v>
      </c>
      <c r="K106" s="56"/>
      <c r="L106" s="78"/>
      <c r="M106" s="77" t="str">
        <f t="shared" si="3"/>
        <v> </v>
      </c>
      <c r="N106" s="75" t="s">
        <v>555</v>
      </c>
    </row>
    <row r="107" spans="1:14" ht="24">
      <c r="A107" s="73">
        <v>80</v>
      </c>
      <c r="B107" s="74" t="s">
        <v>556</v>
      </c>
      <c r="C107" s="54" t="s">
        <v>557</v>
      </c>
      <c r="D107" s="75" t="s">
        <v>467</v>
      </c>
      <c r="E107" s="76">
        <v>0.0002</v>
      </c>
      <c r="F107" s="56" t="s">
        <v>558</v>
      </c>
      <c r="G107" s="56"/>
      <c r="H107" s="77">
        <v>25.93</v>
      </c>
      <c r="I107" s="77">
        <v>0.01</v>
      </c>
      <c r="J107" s="56" t="s">
        <v>559</v>
      </c>
      <c r="K107" s="56">
        <v>0.01</v>
      </c>
      <c r="L107" s="78"/>
      <c r="M107" s="77" t="str">
        <f t="shared" si="3"/>
        <v> </v>
      </c>
      <c r="N107" s="75" t="s">
        <v>343</v>
      </c>
    </row>
    <row r="108" spans="1:14" ht="24">
      <c r="A108" s="73">
        <v>81</v>
      </c>
      <c r="B108" s="74" t="s">
        <v>556</v>
      </c>
      <c r="C108" s="54" t="s">
        <v>560</v>
      </c>
      <c r="D108" s="75" t="s">
        <v>467</v>
      </c>
      <c r="E108" s="76">
        <v>0.0002</v>
      </c>
      <c r="F108" s="56" t="s">
        <v>558</v>
      </c>
      <c r="G108" s="56"/>
      <c r="H108" s="77">
        <v>25.93</v>
      </c>
      <c r="I108" s="77">
        <v>0.01</v>
      </c>
      <c r="J108" s="56" t="s">
        <v>559</v>
      </c>
      <c r="K108" s="56">
        <v>0.01</v>
      </c>
      <c r="L108" s="78"/>
      <c r="M108" s="77" t="str">
        <f t="shared" si="3"/>
        <v> </v>
      </c>
      <c r="N108" s="75" t="s">
        <v>561</v>
      </c>
    </row>
    <row r="109" spans="1:14" ht="24">
      <c r="A109" s="73">
        <v>82</v>
      </c>
      <c r="B109" s="74" t="s">
        <v>556</v>
      </c>
      <c r="C109" s="54" t="s">
        <v>560</v>
      </c>
      <c r="D109" s="75" t="s">
        <v>467</v>
      </c>
      <c r="E109" s="76"/>
      <c r="F109" s="56" t="s">
        <v>558</v>
      </c>
      <c r="G109" s="56"/>
      <c r="H109" s="77">
        <v>25.93</v>
      </c>
      <c r="I109" s="77"/>
      <c r="J109" s="56" t="s">
        <v>559</v>
      </c>
      <c r="K109" s="56"/>
      <c r="L109" s="78"/>
      <c r="M109" s="77" t="str">
        <f t="shared" si="3"/>
        <v> </v>
      </c>
      <c r="N109" s="75"/>
    </row>
    <row r="110" spans="1:14" ht="12.75">
      <c r="A110" s="73">
        <v>83</v>
      </c>
      <c r="B110" s="74" t="s">
        <v>562</v>
      </c>
      <c r="C110" s="54" t="s">
        <v>563</v>
      </c>
      <c r="D110" s="75" t="s">
        <v>404</v>
      </c>
      <c r="E110" s="76">
        <v>0.044</v>
      </c>
      <c r="F110" s="56" t="s">
        <v>564</v>
      </c>
      <c r="G110" s="56">
        <v>0.14</v>
      </c>
      <c r="H110" s="77">
        <v>21.36</v>
      </c>
      <c r="I110" s="77">
        <v>0.94</v>
      </c>
      <c r="J110" s="56" t="s">
        <v>565</v>
      </c>
      <c r="K110" s="56">
        <v>0.96</v>
      </c>
      <c r="L110" s="78"/>
      <c r="M110" s="77">
        <f t="shared" si="3"/>
        <v>6.857142857142856</v>
      </c>
      <c r="N110" s="75" t="s">
        <v>343</v>
      </c>
    </row>
    <row r="111" spans="1:14" ht="36">
      <c r="A111" s="73">
        <v>84</v>
      </c>
      <c r="B111" s="74" t="s">
        <v>562</v>
      </c>
      <c r="C111" s="54" t="s">
        <v>566</v>
      </c>
      <c r="D111" s="75" t="s">
        <v>404</v>
      </c>
      <c r="E111" s="76">
        <v>0.044</v>
      </c>
      <c r="F111" s="56" t="s">
        <v>564</v>
      </c>
      <c r="G111" s="56">
        <v>0.14</v>
      </c>
      <c r="H111" s="77">
        <v>21.36</v>
      </c>
      <c r="I111" s="77">
        <v>0.94</v>
      </c>
      <c r="J111" s="56" t="s">
        <v>565</v>
      </c>
      <c r="K111" s="56">
        <v>0.96</v>
      </c>
      <c r="L111" s="78"/>
      <c r="M111" s="77">
        <f t="shared" si="3"/>
        <v>6.857142857142856</v>
      </c>
      <c r="N111" s="75" t="s">
        <v>567</v>
      </c>
    </row>
    <row r="112" spans="1:14" ht="12.75">
      <c r="A112" s="73">
        <v>85</v>
      </c>
      <c r="B112" s="74" t="s">
        <v>562</v>
      </c>
      <c r="C112" s="54" t="s">
        <v>566</v>
      </c>
      <c r="D112" s="75" t="s">
        <v>404</v>
      </c>
      <c r="E112" s="76"/>
      <c r="F112" s="56" t="s">
        <v>564</v>
      </c>
      <c r="G112" s="56"/>
      <c r="H112" s="77">
        <v>21.36</v>
      </c>
      <c r="I112" s="77"/>
      <c r="J112" s="56" t="s">
        <v>565</v>
      </c>
      <c r="K112" s="56"/>
      <c r="L112" s="78"/>
      <c r="M112" s="77" t="str">
        <f t="shared" si="3"/>
        <v> </v>
      </c>
      <c r="N112" s="75"/>
    </row>
    <row r="113" spans="1:14" ht="36">
      <c r="A113" s="73">
        <v>86</v>
      </c>
      <c r="B113" s="74" t="s">
        <v>568</v>
      </c>
      <c r="C113" s="54" t="s">
        <v>569</v>
      </c>
      <c r="D113" s="75" t="s">
        <v>404</v>
      </c>
      <c r="E113" s="76">
        <v>0.0948</v>
      </c>
      <c r="F113" s="56" t="s">
        <v>564</v>
      </c>
      <c r="G113" s="56">
        <v>0.29</v>
      </c>
      <c r="H113" s="77">
        <v>21.36</v>
      </c>
      <c r="I113" s="77">
        <v>2.02</v>
      </c>
      <c r="J113" s="56" t="s">
        <v>570</v>
      </c>
      <c r="K113" s="56">
        <v>2.02</v>
      </c>
      <c r="L113" s="78"/>
      <c r="M113" s="77">
        <f t="shared" si="3"/>
        <v>6.9655172413793105</v>
      </c>
      <c r="N113" s="75" t="s">
        <v>567</v>
      </c>
    </row>
    <row r="114" spans="1:14" ht="36">
      <c r="A114" s="73">
        <v>87</v>
      </c>
      <c r="B114" s="74" t="s">
        <v>571</v>
      </c>
      <c r="C114" s="54" t="s">
        <v>572</v>
      </c>
      <c r="D114" s="75" t="s">
        <v>573</v>
      </c>
      <c r="E114" s="76">
        <v>4</v>
      </c>
      <c r="F114" s="56" t="s">
        <v>574</v>
      </c>
      <c r="G114" s="56">
        <v>175.2</v>
      </c>
      <c r="H114" s="77">
        <v>127.23</v>
      </c>
      <c r="I114" s="77">
        <v>508.92</v>
      </c>
      <c r="J114" s="56" t="s">
        <v>575</v>
      </c>
      <c r="K114" s="56">
        <v>519.88</v>
      </c>
      <c r="L114" s="78"/>
      <c r="M114" s="77">
        <f t="shared" si="3"/>
        <v>2.9673515981735163</v>
      </c>
      <c r="N114" s="75" t="s">
        <v>576</v>
      </c>
    </row>
    <row r="115" spans="1:14" ht="36">
      <c r="A115" s="73">
        <v>88</v>
      </c>
      <c r="B115" s="74" t="s">
        <v>577</v>
      </c>
      <c r="C115" s="54" t="s">
        <v>578</v>
      </c>
      <c r="D115" s="75" t="s">
        <v>573</v>
      </c>
      <c r="E115" s="76">
        <v>2</v>
      </c>
      <c r="F115" s="56" t="s">
        <v>579</v>
      </c>
      <c r="G115" s="56">
        <v>121.8</v>
      </c>
      <c r="H115" s="77">
        <v>205.51</v>
      </c>
      <c r="I115" s="77">
        <v>411.02</v>
      </c>
      <c r="J115" s="56" t="s">
        <v>580</v>
      </c>
      <c r="K115" s="56">
        <v>419.86</v>
      </c>
      <c r="L115" s="78"/>
      <c r="M115" s="77">
        <f t="shared" si="3"/>
        <v>3.4471264367816095</v>
      </c>
      <c r="N115" s="75" t="s">
        <v>581</v>
      </c>
    </row>
    <row r="116" spans="1:14" ht="36">
      <c r="A116" s="73">
        <v>89</v>
      </c>
      <c r="B116" s="74" t="s">
        <v>582</v>
      </c>
      <c r="C116" s="54" t="s">
        <v>583</v>
      </c>
      <c r="D116" s="75" t="s">
        <v>573</v>
      </c>
      <c r="E116" s="76">
        <v>2</v>
      </c>
      <c r="F116" s="56" t="s">
        <v>584</v>
      </c>
      <c r="G116" s="56">
        <v>166.4</v>
      </c>
      <c r="H116" s="77">
        <v>274.17</v>
      </c>
      <c r="I116" s="77">
        <v>548.34</v>
      </c>
      <c r="J116" s="56" t="s">
        <v>585</v>
      </c>
      <c r="K116" s="56">
        <v>560.06</v>
      </c>
      <c r="L116" s="78"/>
      <c r="M116" s="77">
        <f t="shared" si="3"/>
        <v>3.365745192307692</v>
      </c>
      <c r="N116" s="75" t="s">
        <v>586</v>
      </c>
    </row>
    <row r="117" spans="1:14" ht="12.75">
      <c r="A117" s="73">
        <v>90</v>
      </c>
      <c r="B117" s="74" t="s">
        <v>587</v>
      </c>
      <c r="C117" s="54" t="s">
        <v>588</v>
      </c>
      <c r="D117" s="75" t="s">
        <v>473</v>
      </c>
      <c r="E117" s="76">
        <v>0.09</v>
      </c>
      <c r="F117" s="56" t="s">
        <v>589</v>
      </c>
      <c r="G117" s="56">
        <v>2.72</v>
      </c>
      <c r="H117" s="77">
        <v>108.8</v>
      </c>
      <c r="I117" s="77">
        <v>9.79</v>
      </c>
      <c r="J117" s="56" t="s">
        <v>590</v>
      </c>
      <c r="K117" s="56">
        <v>9.99</v>
      </c>
      <c r="L117" s="78"/>
      <c r="M117" s="77">
        <f t="shared" si="3"/>
        <v>3.6727941176470584</v>
      </c>
      <c r="N117" s="75" t="s">
        <v>591</v>
      </c>
    </row>
    <row r="118" spans="1:14" ht="24">
      <c r="A118" s="73">
        <v>91</v>
      </c>
      <c r="B118" s="74" t="s">
        <v>592</v>
      </c>
      <c r="C118" s="54" t="s">
        <v>593</v>
      </c>
      <c r="D118" s="75" t="s">
        <v>594</v>
      </c>
      <c r="E118" s="76">
        <v>0.007</v>
      </c>
      <c r="F118" s="56" t="s">
        <v>595</v>
      </c>
      <c r="G118" s="56">
        <v>14.21</v>
      </c>
      <c r="H118" s="77">
        <v>6580</v>
      </c>
      <c r="I118" s="77">
        <v>46.06</v>
      </c>
      <c r="J118" s="56" t="s">
        <v>596</v>
      </c>
      <c r="K118" s="56">
        <v>47</v>
      </c>
      <c r="L118" s="78"/>
      <c r="M118" s="77">
        <f t="shared" si="3"/>
        <v>3.30752990851513</v>
      </c>
      <c r="N118" s="75" t="s">
        <v>343</v>
      </c>
    </row>
    <row r="119" spans="1:14" ht="24">
      <c r="A119" s="73">
        <v>92</v>
      </c>
      <c r="B119" s="74" t="s">
        <v>592</v>
      </c>
      <c r="C119" s="54" t="s">
        <v>597</v>
      </c>
      <c r="D119" s="75" t="s">
        <v>594</v>
      </c>
      <c r="E119" s="76">
        <v>0.003</v>
      </c>
      <c r="F119" s="56" t="s">
        <v>595</v>
      </c>
      <c r="G119" s="56">
        <v>6.09</v>
      </c>
      <c r="H119" s="77">
        <v>6580</v>
      </c>
      <c r="I119" s="77">
        <v>19.74</v>
      </c>
      <c r="J119" s="56" t="s">
        <v>596</v>
      </c>
      <c r="K119" s="56">
        <v>20.14</v>
      </c>
      <c r="L119" s="78"/>
      <c r="M119" s="77">
        <f t="shared" si="3"/>
        <v>3.3070607553366176</v>
      </c>
      <c r="N119" s="75" t="s">
        <v>598</v>
      </c>
    </row>
    <row r="120" spans="1:14" ht="24">
      <c r="A120" s="73">
        <v>93</v>
      </c>
      <c r="B120" s="74" t="s">
        <v>592</v>
      </c>
      <c r="C120" s="54" t="s">
        <v>597</v>
      </c>
      <c r="D120" s="75" t="s">
        <v>594</v>
      </c>
      <c r="E120" s="76">
        <v>0.004</v>
      </c>
      <c r="F120" s="56" t="s">
        <v>595</v>
      </c>
      <c r="G120" s="56">
        <v>8.12</v>
      </c>
      <c r="H120" s="77">
        <v>6580</v>
      </c>
      <c r="I120" s="77">
        <v>26.32</v>
      </c>
      <c r="J120" s="56" t="s">
        <v>596</v>
      </c>
      <c r="K120" s="56">
        <v>26.86</v>
      </c>
      <c r="L120" s="78"/>
      <c r="M120" s="77">
        <f t="shared" si="3"/>
        <v>3.307881773399015</v>
      </c>
      <c r="N120" s="75"/>
    </row>
    <row r="121" spans="1:14" ht="24">
      <c r="A121" s="73">
        <v>94</v>
      </c>
      <c r="B121" s="74" t="s">
        <v>599</v>
      </c>
      <c r="C121" s="54" t="s">
        <v>600</v>
      </c>
      <c r="D121" s="75" t="s">
        <v>594</v>
      </c>
      <c r="E121" s="76">
        <v>0.001</v>
      </c>
      <c r="F121" s="56" t="s">
        <v>601</v>
      </c>
      <c r="G121" s="56">
        <v>3.25</v>
      </c>
      <c r="H121" s="77">
        <v>20660</v>
      </c>
      <c r="I121" s="77">
        <v>20.66</v>
      </c>
      <c r="J121" s="56" t="s">
        <v>602</v>
      </c>
      <c r="K121" s="56">
        <v>21.08</v>
      </c>
      <c r="L121" s="78"/>
      <c r="M121" s="77">
        <f t="shared" si="3"/>
        <v>6.4861538461538455</v>
      </c>
      <c r="N121" s="75" t="s">
        <v>603</v>
      </c>
    </row>
    <row r="122" spans="1:14" ht="36">
      <c r="A122" s="73">
        <v>95</v>
      </c>
      <c r="B122" s="74" t="s">
        <v>604</v>
      </c>
      <c r="C122" s="54" t="s">
        <v>605</v>
      </c>
      <c r="D122" s="75" t="s">
        <v>467</v>
      </c>
      <c r="E122" s="76">
        <v>0.02</v>
      </c>
      <c r="F122" s="56" t="s">
        <v>606</v>
      </c>
      <c r="G122" s="56">
        <v>0.5</v>
      </c>
      <c r="H122" s="77">
        <v>112.5</v>
      </c>
      <c r="I122" s="77">
        <v>2.25</v>
      </c>
      <c r="J122" s="56" t="s">
        <v>607</v>
      </c>
      <c r="K122" s="56">
        <v>2.3</v>
      </c>
      <c r="L122" s="78"/>
      <c r="M122" s="77">
        <f t="shared" si="3"/>
        <v>4.6</v>
      </c>
      <c r="N122" s="75" t="s">
        <v>608</v>
      </c>
    </row>
    <row r="123" spans="1:14" ht="12.75">
      <c r="A123" s="73">
        <v>96</v>
      </c>
      <c r="B123" s="74" t="s">
        <v>609</v>
      </c>
      <c r="C123" s="54" t="s">
        <v>610</v>
      </c>
      <c r="D123" s="75" t="s">
        <v>467</v>
      </c>
      <c r="E123" s="76">
        <v>186.36</v>
      </c>
      <c r="F123" s="56" t="s">
        <v>334</v>
      </c>
      <c r="G123" s="56"/>
      <c r="H123" s="77"/>
      <c r="I123" s="77"/>
      <c r="J123" s="56" t="s">
        <v>334</v>
      </c>
      <c r="K123" s="56"/>
      <c r="L123" s="78"/>
      <c r="M123" s="77" t="str">
        <f t="shared" si="3"/>
        <v> </v>
      </c>
      <c r="N123" s="75"/>
    </row>
    <row r="124" spans="1:14" ht="24">
      <c r="A124" s="73">
        <v>97</v>
      </c>
      <c r="B124" s="74" t="s">
        <v>611</v>
      </c>
      <c r="C124" s="54" t="s">
        <v>612</v>
      </c>
      <c r="D124" s="75" t="s">
        <v>336</v>
      </c>
      <c r="E124" s="76">
        <v>28.8734</v>
      </c>
      <c r="F124" s="56" t="s">
        <v>613</v>
      </c>
      <c r="G124" s="56">
        <v>28.87</v>
      </c>
      <c r="H124" s="77"/>
      <c r="I124" s="77"/>
      <c r="J124" s="56" t="s">
        <v>614</v>
      </c>
      <c r="K124" s="56">
        <v>153.89</v>
      </c>
      <c r="L124" s="78"/>
      <c r="M124" s="77">
        <f t="shared" si="3"/>
        <v>5.33044683062002</v>
      </c>
      <c r="N124" s="75"/>
    </row>
    <row r="125" spans="1:14" ht="24">
      <c r="A125" s="73">
        <v>98</v>
      </c>
      <c r="B125" s="74" t="s">
        <v>611</v>
      </c>
      <c r="C125" s="54" t="s">
        <v>615</v>
      </c>
      <c r="D125" s="75" t="s">
        <v>336</v>
      </c>
      <c r="E125" s="76">
        <v>28.4842</v>
      </c>
      <c r="F125" s="56" t="s">
        <v>613</v>
      </c>
      <c r="G125" s="56">
        <v>28.48</v>
      </c>
      <c r="H125" s="77"/>
      <c r="I125" s="77"/>
      <c r="J125" s="56" t="s">
        <v>614</v>
      </c>
      <c r="K125" s="56">
        <v>151.82</v>
      </c>
      <c r="L125" s="78"/>
      <c r="M125" s="77">
        <f t="shared" si="3"/>
        <v>5.330758426966292</v>
      </c>
      <c r="N125" s="75"/>
    </row>
    <row r="126" spans="1:14" ht="36">
      <c r="A126" s="73">
        <v>99</v>
      </c>
      <c r="B126" s="74" t="s">
        <v>611</v>
      </c>
      <c r="C126" s="54" t="s">
        <v>616</v>
      </c>
      <c r="D126" s="75" t="s">
        <v>336</v>
      </c>
      <c r="E126" s="76">
        <v>0.3892</v>
      </c>
      <c r="F126" s="56" t="s">
        <v>613</v>
      </c>
      <c r="G126" s="56">
        <v>0.39</v>
      </c>
      <c r="H126" s="77"/>
      <c r="I126" s="77"/>
      <c r="J126" s="56" t="s">
        <v>614</v>
      </c>
      <c r="K126" s="56">
        <v>2.07</v>
      </c>
      <c r="L126" s="78"/>
      <c r="M126" s="77">
        <f t="shared" si="3"/>
        <v>5.3076923076923075</v>
      </c>
      <c r="N126" s="75"/>
    </row>
    <row r="127" spans="1:14" ht="60">
      <c r="A127" s="73">
        <v>100</v>
      </c>
      <c r="B127" s="74" t="s">
        <v>617</v>
      </c>
      <c r="C127" s="54" t="s">
        <v>618</v>
      </c>
      <c r="D127" s="75" t="s">
        <v>542</v>
      </c>
      <c r="E127" s="76">
        <v>30</v>
      </c>
      <c r="F127" s="56" t="s">
        <v>619</v>
      </c>
      <c r="G127" s="56">
        <v>357</v>
      </c>
      <c r="H127" s="77">
        <v>45.46</v>
      </c>
      <c r="I127" s="77">
        <v>1363.8</v>
      </c>
      <c r="J127" s="56" t="s">
        <v>620</v>
      </c>
      <c r="K127" s="56">
        <v>1396.5</v>
      </c>
      <c r="L127" s="78"/>
      <c r="M127" s="77">
        <f t="shared" si="3"/>
        <v>3.911764705882353</v>
      </c>
      <c r="N127" s="75" t="s">
        <v>621</v>
      </c>
    </row>
    <row r="128" spans="1:14" ht="48">
      <c r="A128" s="73">
        <v>101</v>
      </c>
      <c r="B128" s="74" t="s">
        <v>622</v>
      </c>
      <c r="C128" s="54" t="s">
        <v>623</v>
      </c>
      <c r="D128" s="75" t="s">
        <v>542</v>
      </c>
      <c r="E128" s="76">
        <v>1</v>
      </c>
      <c r="F128" s="56" t="s">
        <v>624</v>
      </c>
      <c r="G128" s="56">
        <v>17.9</v>
      </c>
      <c r="H128" s="77">
        <v>68.44</v>
      </c>
      <c r="I128" s="77">
        <v>68.44</v>
      </c>
      <c r="J128" s="56" t="s">
        <v>625</v>
      </c>
      <c r="K128" s="56">
        <v>70.07</v>
      </c>
      <c r="L128" s="78"/>
      <c r="M128" s="77">
        <f t="shared" si="3"/>
        <v>3.9145251396648044</v>
      </c>
      <c r="N128" s="75" t="s">
        <v>626</v>
      </c>
    </row>
    <row r="129" spans="1:14" ht="60">
      <c r="A129" s="73">
        <v>102</v>
      </c>
      <c r="B129" s="74" t="s">
        <v>627</v>
      </c>
      <c r="C129" s="54" t="s">
        <v>628</v>
      </c>
      <c r="D129" s="75" t="s">
        <v>542</v>
      </c>
      <c r="E129" s="76">
        <v>25</v>
      </c>
      <c r="F129" s="56" t="s">
        <v>629</v>
      </c>
      <c r="G129" s="56">
        <v>755</v>
      </c>
      <c r="H129" s="77">
        <v>115.4</v>
      </c>
      <c r="I129" s="77">
        <v>2885</v>
      </c>
      <c r="J129" s="56" t="s">
        <v>630</v>
      </c>
      <c r="K129" s="56">
        <v>2953.75</v>
      </c>
      <c r="L129" s="78"/>
      <c r="M129" s="77">
        <f t="shared" si="3"/>
        <v>3.912251655629139</v>
      </c>
      <c r="N129" s="75" t="s">
        <v>631</v>
      </c>
    </row>
    <row r="130" spans="1:14" ht="60">
      <c r="A130" s="73">
        <v>103</v>
      </c>
      <c r="B130" s="74" t="s">
        <v>632</v>
      </c>
      <c r="C130" s="54" t="s">
        <v>633</v>
      </c>
      <c r="D130" s="75" t="s">
        <v>542</v>
      </c>
      <c r="E130" s="76">
        <v>1</v>
      </c>
      <c r="F130" s="56" t="s">
        <v>634</v>
      </c>
      <c r="G130" s="56">
        <v>67.3</v>
      </c>
      <c r="H130" s="77">
        <v>257.28</v>
      </c>
      <c r="I130" s="77">
        <v>257.28</v>
      </c>
      <c r="J130" s="56" t="s">
        <v>635</v>
      </c>
      <c r="K130" s="56">
        <v>263.41</v>
      </c>
      <c r="L130" s="78"/>
      <c r="M130" s="77">
        <f t="shared" si="3"/>
        <v>3.913967310549778</v>
      </c>
      <c r="N130" s="75" t="s">
        <v>636</v>
      </c>
    </row>
    <row r="131" spans="1:14" ht="36">
      <c r="A131" s="73">
        <v>104</v>
      </c>
      <c r="B131" s="74" t="s">
        <v>637</v>
      </c>
      <c r="C131" s="54" t="s">
        <v>638</v>
      </c>
      <c r="D131" s="75" t="s">
        <v>393</v>
      </c>
      <c r="E131" s="76">
        <v>0.015</v>
      </c>
      <c r="F131" s="56" t="s">
        <v>639</v>
      </c>
      <c r="G131" s="56">
        <v>193.05</v>
      </c>
      <c r="H131" s="77">
        <v>75000</v>
      </c>
      <c r="I131" s="77">
        <v>1125</v>
      </c>
      <c r="J131" s="56" t="s">
        <v>640</v>
      </c>
      <c r="K131" s="56">
        <v>1134.88</v>
      </c>
      <c r="L131" s="78"/>
      <c r="M131" s="77">
        <f aca="true" t="shared" si="4" ref="M131:M145">IF(ISNUMBER(K131/G131),IF(NOT(K131/G131=0),K131/G131," ")," ")</f>
        <v>5.878684278684279</v>
      </c>
      <c r="N131" s="75" t="s">
        <v>641</v>
      </c>
    </row>
    <row r="132" spans="1:14" ht="36">
      <c r="A132" s="73">
        <v>105</v>
      </c>
      <c r="B132" s="74" t="s">
        <v>642</v>
      </c>
      <c r="C132" s="54" t="s">
        <v>643</v>
      </c>
      <c r="D132" s="75" t="s">
        <v>573</v>
      </c>
      <c r="E132" s="76">
        <v>4</v>
      </c>
      <c r="F132" s="56" t="s">
        <v>644</v>
      </c>
      <c r="G132" s="56">
        <v>124</v>
      </c>
      <c r="H132" s="77">
        <v>75.42</v>
      </c>
      <c r="I132" s="77">
        <v>301.68</v>
      </c>
      <c r="J132" s="56" t="s">
        <v>645</v>
      </c>
      <c r="K132" s="56">
        <v>308.24</v>
      </c>
      <c r="L132" s="78"/>
      <c r="M132" s="77">
        <f t="shared" si="4"/>
        <v>2.4858064516129033</v>
      </c>
      <c r="N132" s="75" t="s">
        <v>646</v>
      </c>
    </row>
    <row r="133" spans="1:14" ht="60">
      <c r="A133" s="73">
        <v>106</v>
      </c>
      <c r="B133" s="74" t="s">
        <v>647</v>
      </c>
      <c r="C133" s="54" t="s">
        <v>648</v>
      </c>
      <c r="D133" s="75" t="s">
        <v>573</v>
      </c>
      <c r="E133" s="76">
        <v>7</v>
      </c>
      <c r="F133" s="56" t="s">
        <v>649</v>
      </c>
      <c r="G133" s="56">
        <v>150.5</v>
      </c>
      <c r="H133" s="77">
        <v>30.51</v>
      </c>
      <c r="I133" s="77">
        <v>213.57</v>
      </c>
      <c r="J133" s="56" t="s">
        <v>650</v>
      </c>
      <c r="K133" s="56">
        <v>218.19</v>
      </c>
      <c r="L133" s="78"/>
      <c r="M133" s="77">
        <f t="shared" si="4"/>
        <v>1.4497674418604651</v>
      </c>
      <c r="N133" s="75" t="s">
        <v>651</v>
      </c>
    </row>
    <row r="134" spans="1:14" ht="60">
      <c r="A134" s="73">
        <v>107</v>
      </c>
      <c r="B134" s="74" t="s">
        <v>652</v>
      </c>
      <c r="C134" s="54" t="s">
        <v>653</v>
      </c>
      <c r="D134" s="75" t="s">
        <v>573</v>
      </c>
      <c r="E134" s="76">
        <v>2</v>
      </c>
      <c r="F134" s="56" t="s">
        <v>654</v>
      </c>
      <c r="G134" s="56">
        <v>136</v>
      </c>
      <c r="H134" s="77">
        <v>184.07</v>
      </c>
      <c r="I134" s="77">
        <v>368.14</v>
      </c>
      <c r="J134" s="56" t="s">
        <v>655</v>
      </c>
      <c r="K134" s="56">
        <v>376</v>
      </c>
      <c r="L134" s="78"/>
      <c r="M134" s="77">
        <f t="shared" si="4"/>
        <v>2.764705882352941</v>
      </c>
      <c r="N134" s="75" t="s">
        <v>656</v>
      </c>
    </row>
    <row r="135" spans="1:14" ht="48">
      <c r="A135" s="73">
        <v>108</v>
      </c>
      <c r="B135" s="74" t="s">
        <v>657</v>
      </c>
      <c r="C135" s="54" t="s">
        <v>658</v>
      </c>
      <c r="D135" s="75" t="s">
        <v>573</v>
      </c>
      <c r="E135" s="76">
        <v>2</v>
      </c>
      <c r="F135" s="56" t="s">
        <v>659</v>
      </c>
      <c r="G135" s="56">
        <v>85</v>
      </c>
      <c r="H135" s="77">
        <v>41.95</v>
      </c>
      <c r="I135" s="77">
        <v>83.9</v>
      </c>
      <c r="J135" s="56" t="s">
        <v>660</v>
      </c>
      <c r="K135" s="56">
        <v>85.62</v>
      </c>
      <c r="L135" s="78"/>
      <c r="M135" s="77">
        <f t="shared" si="4"/>
        <v>1.007294117647059</v>
      </c>
      <c r="N135" s="75" t="s">
        <v>661</v>
      </c>
    </row>
    <row r="136" spans="1:14" ht="48">
      <c r="A136" s="73">
        <v>109</v>
      </c>
      <c r="B136" s="74" t="s">
        <v>662</v>
      </c>
      <c r="C136" s="54" t="s">
        <v>663</v>
      </c>
      <c r="D136" s="75" t="s">
        <v>573</v>
      </c>
      <c r="E136" s="76">
        <v>2</v>
      </c>
      <c r="F136" s="56" t="s">
        <v>634</v>
      </c>
      <c r="G136" s="56">
        <v>134.6</v>
      </c>
      <c r="H136" s="77">
        <v>66.95</v>
      </c>
      <c r="I136" s="77">
        <v>133.9</v>
      </c>
      <c r="J136" s="56" t="s">
        <v>664</v>
      </c>
      <c r="K136" s="56">
        <v>136.7</v>
      </c>
      <c r="L136" s="78"/>
      <c r="M136" s="77">
        <f t="shared" si="4"/>
        <v>1.0156017830609212</v>
      </c>
      <c r="N136" s="75" t="s">
        <v>665</v>
      </c>
    </row>
    <row r="137" spans="1:14" ht="48">
      <c r="A137" s="73">
        <v>110</v>
      </c>
      <c r="B137" s="74" t="s">
        <v>666</v>
      </c>
      <c r="C137" s="54" t="s">
        <v>667</v>
      </c>
      <c r="D137" s="75" t="s">
        <v>573</v>
      </c>
      <c r="E137" s="76">
        <v>2</v>
      </c>
      <c r="F137" s="56" t="s">
        <v>668</v>
      </c>
      <c r="G137" s="56">
        <v>148.8</v>
      </c>
      <c r="H137" s="77">
        <v>97.04</v>
      </c>
      <c r="I137" s="77">
        <v>194.08</v>
      </c>
      <c r="J137" s="56" t="s">
        <v>669</v>
      </c>
      <c r="K137" s="56">
        <v>198.14</v>
      </c>
      <c r="L137" s="78"/>
      <c r="M137" s="77">
        <f t="shared" si="4"/>
        <v>1.331586021505376</v>
      </c>
      <c r="N137" s="75" t="s">
        <v>670</v>
      </c>
    </row>
    <row r="138" spans="1:14" ht="48">
      <c r="A138" s="73">
        <v>111</v>
      </c>
      <c r="B138" s="74" t="s">
        <v>671</v>
      </c>
      <c r="C138" s="54" t="s">
        <v>672</v>
      </c>
      <c r="D138" s="75" t="s">
        <v>573</v>
      </c>
      <c r="E138" s="76">
        <v>1</v>
      </c>
      <c r="F138" s="56" t="s">
        <v>673</v>
      </c>
      <c r="G138" s="56">
        <v>39.5</v>
      </c>
      <c r="H138" s="77">
        <v>46.61</v>
      </c>
      <c r="I138" s="77">
        <v>46.61</v>
      </c>
      <c r="J138" s="56" t="s">
        <v>674</v>
      </c>
      <c r="K138" s="56">
        <v>47.58</v>
      </c>
      <c r="L138" s="78"/>
      <c r="M138" s="77">
        <f t="shared" si="4"/>
        <v>1.2045569620253165</v>
      </c>
      <c r="N138" s="75" t="s">
        <v>675</v>
      </c>
    </row>
    <row r="139" spans="1:14" ht="24">
      <c r="A139" s="73">
        <v>112</v>
      </c>
      <c r="B139" s="74" t="s">
        <v>676</v>
      </c>
      <c r="C139" s="54" t="s">
        <v>677</v>
      </c>
      <c r="D139" s="75" t="s">
        <v>678</v>
      </c>
      <c r="E139" s="76">
        <v>2</v>
      </c>
      <c r="F139" s="56" t="s">
        <v>679</v>
      </c>
      <c r="G139" s="56">
        <v>699.58</v>
      </c>
      <c r="H139" s="77"/>
      <c r="I139" s="77"/>
      <c r="J139" s="56" t="s">
        <v>680</v>
      </c>
      <c r="K139" s="56">
        <v>3728.76</v>
      </c>
      <c r="L139" s="78"/>
      <c r="M139" s="77">
        <f t="shared" si="4"/>
        <v>5.329997998799279</v>
      </c>
      <c r="N139" s="75"/>
    </row>
    <row r="140" spans="1:14" ht="24">
      <c r="A140" s="73">
        <v>113</v>
      </c>
      <c r="B140" s="74" t="s">
        <v>681</v>
      </c>
      <c r="C140" s="54" t="s">
        <v>682</v>
      </c>
      <c r="D140" s="75" t="s">
        <v>678</v>
      </c>
      <c r="E140" s="76">
        <v>1</v>
      </c>
      <c r="F140" s="56" t="s">
        <v>683</v>
      </c>
      <c r="G140" s="56">
        <v>1104.56</v>
      </c>
      <c r="H140" s="77"/>
      <c r="I140" s="77"/>
      <c r="J140" s="56" t="s">
        <v>684</v>
      </c>
      <c r="K140" s="56">
        <v>5887.3</v>
      </c>
      <c r="L140" s="78"/>
      <c r="M140" s="77">
        <f t="shared" si="4"/>
        <v>5.329995654378214</v>
      </c>
      <c r="N140" s="75"/>
    </row>
    <row r="141" spans="1:14" ht="24">
      <c r="A141" s="73">
        <v>114</v>
      </c>
      <c r="B141" s="74" t="s">
        <v>685</v>
      </c>
      <c r="C141" s="54" t="s">
        <v>686</v>
      </c>
      <c r="D141" s="75" t="s">
        <v>678</v>
      </c>
      <c r="E141" s="76">
        <v>3</v>
      </c>
      <c r="F141" s="56" t="s">
        <v>687</v>
      </c>
      <c r="G141" s="56">
        <v>178.83</v>
      </c>
      <c r="H141" s="77"/>
      <c r="I141" s="77"/>
      <c r="J141" s="56" t="s">
        <v>688</v>
      </c>
      <c r="K141" s="56">
        <v>953.16</v>
      </c>
      <c r="L141" s="78"/>
      <c r="M141" s="77">
        <f t="shared" si="4"/>
        <v>5.3299781915785935</v>
      </c>
      <c r="N141" s="75"/>
    </row>
    <row r="142" spans="1:14" ht="24">
      <c r="A142" s="73">
        <v>115</v>
      </c>
      <c r="B142" s="74" t="s">
        <v>689</v>
      </c>
      <c r="C142" s="54" t="s">
        <v>690</v>
      </c>
      <c r="D142" s="75" t="s">
        <v>678</v>
      </c>
      <c r="E142" s="76">
        <v>3</v>
      </c>
      <c r="F142" s="56" t="s">
        <v>691</v>
      </c>
      <c r="G142" s="56">
        <v>136.23</v>
      </c>
      <c r="H142" s="77"/>
      <c r="I142" s="77"/>
      <c r="J142" s="56" t="s">
        <v>692</v>
      </c>
      <c r="K142" s="56">
        <v>726.12</v>
      </c>
      <c r="L142" s="78"/>
      <c r="M142" s="77">
        <f t="shared" si="4"/>
        <v>5.330103501431403</v>
      </c>
      <c r="N142" s="75"/>
    </row>
    <row r="143" spans="1:14" ht="24">
      <c r="A143" s="73">
        <v>116</v>
      </c>
      <c r="B143" s="74" t="s">
        <v>693</v>
      </c>
      <c r="C143" s="54" t="s">
        <v>694</v>
      </c>
      <c r="D143" s="75" t="s">
        <v>678</v>
      </c>
      <c r="E143" s="76">
        <v>3</v>
      </c>
      <c r="F143" s="56" t="s">
        <v>695</v>
      </c>
      <c r="G143" s="56">
        <v>206.07</v>
      </c>
      <c r="H143" s="77"/>
      <c r="I143" s="77"/>
      <c r="J143" s="56" t="s">
        <v>696</v>
      </c>
      <c r="K143" s="56">
        <v>1098.36</v>
      </c>
      <c r="L143" s="78"/>
      <c r="M143" s="77">
        <f t="shared" si="4"/>
        <v>5.330033483767651</v>
      </c>
      <c r="N143" s="75"/>
    </row>
    <row r="144" spans="1:14" ht="24">
      <c r="A144" s="73">
        <v>117</v>
      </c>
      <c r="B144" s="74" t="s">
        <v>697</v>
      </c>
      <c r="C144" s="54" t="s">
        <v>698</v>
      </c>
      <c r="D144" s="75" t="s">
        <v>678</v>
      </c>
      <c r="E144" s="76">
        <v>1</v>
      </c>
      <c r="F144" s="56" t="s">
        <v>699</v>
      </c>
      <c r="G144" s="56">
        <v>656.34</v>
      </c>
      <c r="H144" s="77"/>
      <c r="I144" s="77"/>
      <c r="J144" s="56" t="s">
        <v>700</v>
      </c>
      <c r="K144" s="56">
        <v>3498.29</v>
      </c>
      <c r="L144" s="78"/>
      <c r="M144" s="77">
        <f t="shared" si="4"/>
        <v>5.3299966480787395</v>
      </c>
      <c r="N144" s="75"/>
    </row>
    <row r="145" spans="1:14" ht="12.75">
      <c r="A145" s="79"/>
      <c r="B145" s="80" t="s">
        <v>53</v>
      </c>
      <c r="C145" s="81" t="s">
        <v>701</v>
      </c>
      <c r="D145" s="82" t="s">
        <v>336</v>
      </c>
      <c r="E145" s="83"/>
      <c r="F145" s="84" t="s">
        <v>337</v>
      </c>
      <c r="G145" s="84">
        <v>6364</v>
      </c>
      <c r="H145" s="85"/>
      <c r="I145" s="85"/>
      <c r="J145" s="84" t="s">
        <v>337</v>
      </c>
      <c r="K145" s="84">
        <v>26931</v>
      </c>
      <c r="L145" s="86"/>
      <c r="M145" s="85">
        <f t="shared" si="4"/>
        <v>4.231772470144564</v>
      </c>
      <c r="N145" s="82"/>
    </row>
    <row r="146" spans="1:14" ht="17.25" customHeight="1">
      <c r="A146" s="124" t="s">
        <v>702</v>
      </c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1:14" ht="24">
      <c r="A147" s="73">
        <v>119</v>
      </c>
      <c r="B147" s="74" t="s">
        <v>703</v>
      </c>
      <c r="C147" s="54" t="s">
        <v>704</v>
      </c>
      <c r="D147" s="75" t="s">
        <v>678</v>
      </c>
      <c r="E147" s="76">
        <v>1</v>
      </c>
      <c r="F147" s="56" t="s">
        <v>705</v>
      </c>
      <c r="G147" s="56">
        <v>13959.39</v>
      </c>
      <c r="H147" s="77"/>
      <c r="I147" s="77"/>
      <c r="J147" s="56" t="s">
        <v>706</v>
      </c>
      <c r="K147" s="56">
        <v>55000</v>
      </c>
      <c r="L147" s="78"/>
      <c r="M147" s="77">
        <f>IF(ISNUMBER(K147/G147),IF(NOT(K147/G147=0),K147/G147," ")," ")</f>
        <v>3.9400002435636514</v>
      </c>
      <c r="N147" s="75"/>
    </row>
    <row r="148" spans="1:14" ht="24">
      <c r="A148" s="73">
        <v>120</v>
      </c>
      <c r="B148" s="74" t="s">
        <v>707</v>
      </c>
      <c r="C148" s="54" t="s">
        <v>708</v>
      </c>
      <c r="D148" s="75" t="s">
        <v>678</v>
      </c>
      <c r="E148" s="76">
        <v>1</v>
      </c>
      <c r="F148" s="56" t="s">
        <v>709</v>
      </c>
      <c r="G148" s="56">
        <v>7753.59</v>
      </c>
      <c r="H148" s="77"/>
      <c r="I148" s="77"/>
      <c r="J148" s="56" t="s">
        <v>710</v>
      </c>
      <c r="K148" s="56">
        <v>30549.15</v>
      </c>
      <c r="L148" s="78"/>
      <c r="M148" s="77">
        <f>IF(ISNUMBER(K148/G148),IF(NOT(K148/G148=0),K148/G148," ")," ")</f>
        <v>3.9400006964515795</v>
      </c>
      <c r="N148" s="75"/>
    </row>
    <row r="149" spans="1:14" ht="12.75">
      <c r="A149" s="87"/>
      <c r="B149" s="88" t="s">
        <v>53</v>
      </c>
      <c r="C149" s="89" t="s">
        <v>711</v>
      </c>
      <c r="D149" s="90" t="s">
        <v>336</v>
      </c>
      <c r="E149" s="91"/>
      <c r="F149" s="92" t="s">
        <v>337</v>
      </c>
      <c r="G149" s="92">
        <v>23016</v>
      </c>
      <c r="H149" s="93"/>
      <c r="I149" s="93"/>
      <c r="J149" s="92" t="s">
        <v>337</v>
      </c>
      <c r="K149" s="92">
        <v>90682</v>
      </c>
      <c r="L149" s="94"/>
      <c r="M149" s="93">
        <f>IF(ISNUMBER(K149/G149),IF(NOT(K149/G149=0),K149/G149," ")," ")</f>
        <v>3.939954814042405</v>
      </c>
      <c r="N149" s="90"/>
    </row>
    <row r="150" spans="1:14" ht="12.75">
      <c r="A150" s="120" t="s">
        <v>290</v>
      </c>
      <c r="B150" s="100"/>
      <c r="C150" s="100"/>
      <c r="D150" s="100"/>
      <c r="E150" s="100"/>
      <c r="F150" s="100"/>
      <c r="G150" s="95">
        <v>31668</v>
      </c>
      <c r="H150" s="96"/>
      <c r="I150" s="96"/>
      <c r="J150" s="96"/>
      <c r="K150" s="95">
        <v>141259</v>
      </c>
      <c r="L150" s="97"/>
      <c r="M150" s="95">
        <f aca="true" ca="1" t="shared" si="5" ref="M150:M166">IF(ISNUMBER(INDIRECT("K"&amp;ROW())/INDIRECT("G"&amp;ROW())),INDIRECT("K"&amp;ROW())/INDIRECT("G"&amp;ROW())," ")</f>
        <v>4.460622710622711</v>
      </c>
      <c r="N150" s="98" t="s">
        <v>712</v>
      </c>
    </row>
    <row r="151" spans="1:14" ht="12.75">
      <c r="A151" s="120" t="s">
        <v>295</v>
      </c>
      <c r="B151" s="100"/>
      <c r="C151" s="100"/>
      <c r="D151" s="100"/>
      <c r="E151" s="100"/>
      <c r="F151" s="100"/>
      <c r="G151" s="95">
        <v>33491</v>
      </c>
      <c r="H151" s="96"/>
      <c r="I151" s="96"/>
      <c r="J151" s="96"/>
      <c r="K151" s="95">
        <v>150529</v>
      </c>
      <c r="L151" s="97"/>
      <c r="M151" s="95">
        <f ca="1" t="shared" si="5"/>
        <v>4.494610492371085</v>
      </c>
      <c r="N151" s="98" t="s">
        <v>712</v>
      </c>
    </row>
    <row r="152" spans="1:14" ht="12.75">
      <c r="A152" s="120" t="s">
        <v>261</v>
      </c>
      <c r="B152" s="100"/>
      <c r="C152" s="100"/>
      <c r="D152" s="100"/>
      <c r="E152" s="100"/>
      <c r="F152" s="100"/>
      <c r="G152" s="95"/>
      <c r="H152" s="96"/>
      <c r="I152" s="96"/>
      <c r="J152" s="96"/>
      <c r="K152" s="95"/>
      <c r="L152" s="97"/>
      <c r="M152" s="95" t="str">
        <f ca="1" t="shared" si="5"/>
        <v> </v>
      </c>
      <c r="N152" s="98" t="s">
        <v>712</v>
      </c>
    </row>
    <row r="153" spans="1:14" ht="25.5" customHeight="1">
      <c r="A153" s="120" t="s">
        <v>262</v>
      </c>
      <c r="B153" s="100"/>
      <c r="C153" s="100"/>
      <c r="D153" s="100"/>
      <c r="E153" s="100"/>
      <c r="F153" s="100"/>
      <c r="G153" s="95">
        <v>1303</v>
      </c>
      <c r="H153" s="96"/>
      <c r="I153" s="96"/>
      <c r="J153" s="96"/>
      <c r="K153" s="95">
        <v>5133</v>
      </c>
      <c r="L153" s="97"/>
      <c r="M153" s="95">
        <f ca="1" t="shared" si="5"/>
        <v>3.9393706830391406</v>
      </c>
      <c r="N153" s="98" t="s">
        <v>712</v>
      </c>
    </row>
    <row r="154" spans="1:14" ht="78" customHeight="1">
      <c r="A154" s="120" t="s">
        <v>263</v>
      </c>
      <c r="B154" s="100"/>
      <c r="C154" s="100"/>
      <c r="D154" s="100"/>
      <c r="E154" s="100"/>
      <c r="F154" s="100"/>
      <c r="G154" s="95">
        <v>520</v>
      </c>
      <c r="H154" s="96"/>
      <c r="I154" s="96"/>
      <c r="J154" s="96"/>
      <c r="K154" s="95">
        <v>4137</v>
      </c>
      <c r="L154" s="97"/>
      <c r="M154" s="95">
        <f ca="1" t="shared" si="5"/>
        <v>7.9557692307692305</v>
      </c>
      <c r="N154" s="98" t="s">
        <v>712</v>
      </c>
    </row>
    <row r="155" spans="1:14" ht="12.75">
      <c r="A155" s="120" t="s">
        <v>266</v>
      </c>
      <c r="B155" s="100"/>
      <c r="C155" s="100"/>
      <c r="D155" s="100"/>
      <c r="E155" s="100"/>
      <c r="F155" s="100"/>
      <c r="G155" s="95"/>
      <c r="H155" s="96"/>
      <c r="I155" s="96"/>
      <c r="J155" s="96"/>
      <c r="K155" s="95"/>
      <c r="L155" s="97"/>
      <c r="M155" s="95" t="str">
        <f ca="1" t="shared" si="5"/>
        <v> </v>
      </c>
      <c r="N155" s="98" t="s">
        <v>712</v>
      </c>
    </row>
    <row r="156" spans="1:14" ht="12.75">
      <c r="A156" s="120" t="s">
        <v>267</v>
      </c>
      <c r="B156" s="100"/>
      <c r="C156" s="100"/>
      <c r="D156" s="100"/>
      <c r="E156" s="100"/>
      <c r="F156" s="100"/>
      <c r="G156" s="95">
        <v>2172</v>
      </c>
      <c r="H156" s="96"/>
      <c r="I156" s="96"/>
      <c r="J156" s="96"/>
      <c r="K156" s="95">
        <v>23959</v>
      </c>
      <c r="L156" s="97"/>
      <c r="M156" s="95">
        <f ca="1" t="shared" si="5"/>
        <v>11.03084714548803</v>
      </c>
      <c r="N156" s="98" t="s">
        <v>712</v>
      </c>
    </row>
    <row r="157" spans="1:14" ht="12.75">
      <c r="A157" s="120" t="s">
        <v>268</v>
      </c>
      <c r="B157" s="100"/>
      <c r="C157" s="100"/>
      <c r="D157" s="100"/>
      <c r="E157" s="100"/>
      <c r="F157" s="100"/>
      <c r="G157" s="95">
        <v>6364</v>
      </c>
      <c r="H157" s="96"/>
      <c r="I157" s="96"/>
      <c r="J157" s="96"/>
      <c r="K157" s="95">
        <v>26931</v>
      </c>
      <c r="L157" s="97"/>
      <c r="M157" s="95">
        <f ca="1" t="shared" si="5"/>
        <v>4.231772470144564</v>
      </c>
      <c r="N157" s="98" t="s">
        <v>712</v>
      </c>
    </row>
    <row r="158" spans="1:14" ht="12.75">
      <c r="A158" s="120" t="s">
        <v>269</v>
      </c>
      <c r="B158" s="100"/>
      <c r="C158" s="100"/>
      <c r="D158" s="100"/>
      <c r="E158" s="100"/>
      <c r="F158" s="100"/>
      <c r="G158" s="95">
        <v>2109</v>
      </c>
      <c r="H158" s="96"/>
      <c r="I158" s="96"/>
      <c r="J158" s="96"/>
      <c r="K158" s="95">
        <v>10843</v>
      </c>
      <c r="L158" s="97"/>
      <c r="M158" s="95">
        <f ca="1" t="shared" si="5"/>
        <v>5.141299193930773</v>
      </c>
      <c r="N158" s="98" t="s">
        <v>712</v>
      </c>
    </row>
    <row r="159" spans="1:14" ht="12.75">
      <c r="A159" s="121" t="s">
        <v>270</v>
      </c>
      <c r="B159" s="102"/>
      <c r="C159" s="102"/>
      <c r="D159" s="102"/>
      <c r="E159" s="102"/>
      <c r="F159" s="102"/>
      <c r="G159" s="95">
        <v>1859</v>
      </c>
      <c r="H159" s="96"/>
      <c r="I159" s="96"/>
      <c r="J159" s="96"/>
      <c r="K159" s="95">
        <v>17438</v>
      </c>
      <c r="L159" s="97"/>
      <c r="M159" s="95">
        <f ca="1" t="shared" si="5"/>
        <v>9.38031199569661</v>
      </c>
      <c r="N159" s="98" t="s">
        <v>712</v>
      </c>
    </row>
    <row r="160" spans="1:14" ht="12.75">
      <c r="A160" s="121" t="s">
        <v>271</v>
      </c>
      <c r="B160" s="102"/>
      <c r="C160" s="102"/>
      <c r="D160" s="102"/>
      <c r="E160" s="102"/>
      <c r="F160" s="102"/>
      <c r="G160" s="95">
        <v>1339</v>
      </c>
      <c r="H160" s="96"/>
      <c r="I160" s="96"/>
      <c r="J160" s="96"/>
      <c r="K160" s="95">
        <v>11823</v>
      </c>
      <c r="L160" s="97"/>
      <c r="M160" s="95">
        <f ca="1" t="shared" si="5"/>
        <v>8.82972367438387</v>
      </c>
      <c r="N160" s="98" t="s">
        <v>712</v>
      </c>
    </row>
    <row r="161" spans="1:14" ht="12.75">
      <c r="A161" s="121" t="s">
        <v>296</v>
      </c>
      <c r="B161" s="102"/>
      <c r="C161" s="102"/>
      <c r="D161" s="102"/>
      <c r="E161" s="102"/>
      <c r="F161" s="102"/>
      <c r="G161" s="95"/>
      <c r="H161" s="96"/>
      <c r="I161" s="96"/>
      <c r="J161" s="96"/>
      <c r="K161" s="95"/>
      <c r="L161" s="97"/>
      <c r="M161" s="95" t="str">
        <f ca="1" t="shared" si="5"/>
        <v> </v>
      </c>
      <c r="N161" s="98" t="s">
        <v>712</v>
      </c>
    </row>
    <row r="162" spans="1:14" ht="12.75">
      <c r="A162" s="120" t="s">
        <v>273</v>
      </c>
      <c r="B162" s="100"/>
      <c r="C162" s="100"/>
      <c r="D162" s="100"/>
      <c r="E162" s="100"/>
      <c r="F162" s="100"/>
      <c r="G162" s="95">
        <v>5337</v>
      </c>
      <c r="H162" s="96"/>
      <c r="I162" s="96"/>
      <c r="J162" s="96"/>
      <c r="K162" s="95">
        <v>30452</v>
      </c>
      <c r="L162" s="97"/>
      <c r="M162" s="95">
        <f ca="1" t="shared" si="5"/>
        <v>5.7058272437699085</v>
      </c>
      <c r="N162" s="98" t="s">
        <v>712</v>
      </c>
    </row>
    <row r="163" spans="1:14" ht="12.75">
      <c r="A163" s="120" t="s">
        <v>274</v>
      </c>
      <c r="B163" s="100"/>
      <c r="C163" s="100"/>
      <c r="D163" s="100"/>
      <c r="E163" s="100"/>
      <c r="F163" s="100"/>
      <c r="G163" s="95">
        <v>8336</v>
      </c>
      <c r="H163" s="96"/>
      <c r="I163" s="96"/>
      <c r="J163" s="96"/>
      <c r="K163" s="95">
        <v>58656</v>
      </c>
      <c r="L163" s="97"/>
      <c r="M163" s="95">
        <f ca="1" t="shared" si="5"/>
        <v>7.036468330134357</v>
      </c>
      <c r="N163" s="98" t="s">
        <v>712</v>
      </c>
    </row>
    <row r="164" spans="1:14" ht="12.75">
      <c r="A164" s="120" t="s">
        <v>275</v>
      </c>
      <c r="B164" s="100"/>
      <c r="C164" s="100"/>
      <c r="D164" s="100"/>
      <c r="E164" s="100"/>
      <c r="F164" s="100"/>
      <c r="G164" s="95">
        <v>23016</v>
      </c>
      <c r="H164" s="96"/>
      <c r="I164" s="96"/>
      <c r="J164" s="96"/>
      <c r="K164" s="95">
        <v>90682</v>
      </c>
      <c r="L164" s="97"/>
      <c r="M164" s="95">
        <f ca="1" t="shared" si="5"/>
        <v>3.939954814042405</v>
      </c>
      <c r="N164" s="98" t="s">
        <v>712</v>
      </c>
    </row>
    <row r="165" spans="1:14" ht="12.75">
      <c r="A165" s="120" t="s">
        <v>276</v>
      </c>
      <c r="B165" s="100"/>
      <c r="C165" s="100"/>
      <c r="D165" s="100"/>
      <c r="E165" s="100"/>
      <c r="F165" s="100"/>
      <c r="G165" s="95">
        <v>36689</v>
      </c>
      <c r="H165" s="96"/>
      <c r="I165" s="96"/>
      <c r="J165" s="96"/>
      <c r="K165" s="95">
        <v>179790</v>
      </c>
      <c r="L165" s="97"/>
      <c r="M165" s="95">
        <f ca="1" t="shared" si="5"/>
        <v>4.900378860148819</v>
      </c>
      <c r="N165" s="98" t="s">
        <v>712</v>
      </c>
    </row>
    <row r="166" spans="1:14" ht="12.75">
      <c r="A166" s="121" t="s">
        <v>297</v>
      </c>
      <c r="B166" s="102"/>
      <c r="C166" s="102"/>
      <c r="D166" s="102"/>
      <c r="E166" s="102"/>
      <c r="F166" s="102"/>
      <c r="G166" s="95">
        <v>36689</v>
      </c>
      <c r="H166" s="96"/>
      <c r="I166" s="96"/>
      <c r="J166" s="96"/>
      <c r="K166" s="95">
        <v>179790</v>
      </c>
      <c r="L166" s="97"/>
      <c r="M166" s="95">
        <f ca="1" t="shared" si="5"/>
        <v>4.900378860148819</v>
      </c>
      <c r="N166" s="98" t="s">
        <v>712</v>
      </c>
    </row>
    <row r="167" spans="1:14" ht="12.75">
      <c r="A167" s="33"/>
      <c r="G167" s="47"/>
      <c r="H167" s="48"/>
      <c r="I167" s="48"/>
      <c r="J167" s="48"/>
      <c r="K167" s="47"/>
      <c r="L167" s="49"/>
      <c r="M167" s="47"/>
      <c r="N167" s="33"/>
    </row>
    <row r="168" spans="1:14" ht="12.7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50"/>
      <c r="M168" s="7"/>
      <c r="N168" s="7"/>
    </row>
    <row r="169" spans="1:14" ht="12.75">
      <c r="A169" s="34" t="s">
        <v>38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50"/>
      <c r="M169" s="7"/>
      <c r="N169" s="7"/>
    </row>
    <row r="170" spans="1:14" ht="12.7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50"/>
      <c r="M170" s="7"/>
      <c r="N170" s="7"/>
    </row>
    <row r="171" spans="1:14" ht="12.75">
      <c r="A171" s="34" t="s">
        <v>17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50"/>
      <c r="M171" s="7"/>
      <c r="N171" s="7"/>
    </row>
  </sheetData>
  <sheetProtection/>
  <mergeCells count="49"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A156:F156"/>
    <mergeCell ref="A24:N24"/>
    <mergeCell ref="A25:N25"/>
    <mergeCell ref="A36:N36"/>
    <mergeCell ref="A66:N66"/>
    <mergeCell ref="A146:N146"/>
    <mergeCell ref="A150:F150"/>
    <mergeCell ref="A151:F151"/>
    <mergeCell ref="A152:F152"/>
    <mergeCell ref="A153:F153"/>
    <mergeCell ref="A154:F154"/>
    <mergeCell ref="A155:F155"/>
    <mergeCell ref="A163:F163"/>
    <mergeCell ref="A164:F164"/>
    <mergeCell ref="A165:F165"/>
    <mergeCell ref="A166:F166"/>
    <mergeCell ref="A157:F157"/>
    <mergeCell ref="A158:F158"/>
    <mergeCell ref="A159:F159"/>
    <mergeCell ref="A160:F160"/>
    <mergeCell ref="A161:F161"/>
    <mergeCell ref="A162:F16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2014-08-05T12:30:11Z</cp:lastPrinted>
  <dcterms:created xsi:type="dcterms:W3CDTF">2003-01-28T12:33:10Z</dcterms:created>
  <dcterms:modified xsi:type="dcterms:W3CDTF">2014-09-03T12:22:53Z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