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05" yWindow="65521" windowWidth="10200" windowHeight="8175" tabRatio="771" activeTab="0"/>
  </bookViews>
  <sheets>
    <sheet name="Мои данные" sheetId="1" r:id="rId1"/>
    <sheet name="Ведомость ресурсов" sheetId="2" r:id="rId2"/>
  </sheets>
  <definedNames>
    <definedName name="_xlnm.Print_Titles" localSheetId="1">'Ведомость ресурсов'!$23:$23</definedName>
    <definedName name="_xlnm.Print_Titles" localSheetId="0">'Мои данные'!$29:$29</definedName>
  </definedNames>
  <calcPr fullCalcOnLoad="1"/>
</workbook>
</file>

<file path=xl/comments1.xml><?xml version="1.0" encoding="utf-8"?>
<comments xmlns="http://schemas.openxmlformats.org/spreadsheetml/2006/main">
  <authors>
    <author>Сергей</author>
    <author>Alex</author>
    <author>Alex Sosedko</author>
    <author>onikitina</author>
    <author>&lt;&gt;</author>
    <author>YuKazaeva</author>
  </authors>
  <commentList>
    <comment ref="A11" authorId="0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3" authorId="0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4" authorId="0">
      <text>
        <r>
          <rPr>
            <sz val="8"/>
            <rFont val="Tahoma"/>
            <family val="2"/>
          </rPr>
          <t xml:space="preserve"> &lt;Основание&gt;</t>
        </r>
      </text>
    </comment>
    <comment ref="J17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21" authorId="1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9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29" authorId="0">
      <text>
        <r>
          <rPr>
            <sz val="8"/>
            <rFont val="Tahoma"/>
            <family val="2"/>
          </rPr>
          <t xml:space="preserve"> &lt;Количество всего (физ. объем) по позиции&gt;
&lt;Формула расчета физ. объема&gt;
&lt;Нормы НР 2001г. по позиции&gt;
&lt;Нормы СП 2001г. по позиции&gt;</t>
        </r>
      </text>
    </comment>
    <comment ref="D29" authorId="2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29" authorId="2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9" authorId="2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9" authorId="1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9" authorId="1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9" authorId="1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9" authorId="0">
      <text>
        <r>
          <rPr>
            <sz val="8"/>
            <rFont val="Tahoma"/>
            <family val="2"/>
          </rPr>
          <t xml:space="preserve"> &lt;ИТОГО ПЗ по позиции в текущих ценах&gt;
&lt;Сумма НР по позиции при расчете в текущих ценах (ресурсный расчет)&gt;
&lt;Сумма СП по позиции при расчете в текущих ценах (ресурсный расчет)&gt;</t>
        </r>
      </text>
    </comment>
    <comment ref="K29" authorId="0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U29" authorId="0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A187" authorId="0">
      <text>
        <r>
          <rPr>
            <sz val="8"/>
            <rFont val="Tahoma"/>
            <family val="2"/>
          </rPr>
          <t xml:space="preserve"> &lt;Составил&gt;</t>
        </r>
      </text>
    </comment>
    <comment ref="A189" authorId="0">
      <text>
        <r>
          <rPr>
            <sz val="8"/>
            <rFont val="Tahoma"/>
            <family val="2"/>
          </rPr>
          <t xml:space="preserve"> &lt;Проверил&gt;</t>
        </r>
      </text>
    </comment>
    <comment ref="G17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21" authorId="1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H185" authorId="0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185" authorId="0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185" authorId="0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185" authorId="0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185" authorId="0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185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24" authorId="0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J18" authorId="1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8" authorId="1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9" authorId="1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9" authorId="1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B29" authorId="0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&lt;Строка задания НР для рес.расч.&gt;
&lt;Строка задания СП для рес.расч.&gt;</t>
        </r>
      </text>
    </comment>
    <comment ref="V20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21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20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W21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185" authorId="0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4" authorId="0">
      <text>
        <r>
          <rPr>
            <sz val="8"/>
            <rFont val="Tahoma"/>
            <family val="2"/>
          </rPr>
          <t xml:space="preserve">   /&lt;Заказчик&gt;/</t>
        </r>
      </text>
    </comment>
    <comment ref="H4" authorId="0">
      <text>
        <r>
          <rPr>
            <sz val="8"/>
            <rFont val="Tahoma"/>
            <family val="2"/>
          </rPr>
          <t xml:space="preserve">  /&lt;Подрядчик&gt;/</t>
        </r>
      </text>
    </comment>
    <comment ref="A8" authorId="4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10" authorId="5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</commentList>
</comments>
</file>

<file path=xl/comments2.xml><?xml version="1.0" encoding="utf-8"?>
<comments xmlns="http://schemas.openxmlformats.org/spreadsheetml/2006/main">
  <authors>
    <author>Сергей</author>
    <author>Alex</author>
    <author>YuKazaeva</author>
    <author>onikitina</author>
    <author>&lt;&gt;</author>
  </authors>
  <commentList>
    <comment ref="A5" authorId="0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7" authorId="0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8" authorId="0">
      <text>
        <r>
          <rPr>
            <sz val="8"/>
            <rFont val="Tahoma"/>
            <family val="2"/>
          </rPr>
          <t xml:space="preserve"> &lt;Основание&gt;</t>
        </r>
      </text>
    </comment>
    <comment ref="G11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1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5" authorId="1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J15" authorId="1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3" authorId="0">
      <text>
        <r>
          <rPr>
            <sz val="8"/>
            <rFont val="Tahoma"/>
            <family val="2"/>
          </rPr>
          <t xml:space="preserve"> &lt;Номер ресурса п.п.&gt;</t>
        </r>
      </text>
    </comment>
    <comment ref="B23" authorId="0">
      <text>
        <r>
          <rPr>
            <sz val="8"/>
            <rFont val="Tahoma"/>
            <family val="2"/>
          </rPr>
          <t xml:space="preserve"> &lt;Код ресурса&gt;</t>
        </r>
      </text>
    </comment>
    <comment ref="C23" authorId="0">
      <text>
        <r>
          <rPr>
            <sz val="8"/>
            <rFont val="Tahoma"/>
            <family val="2"/>
          </rPr>
          <t xml:space="preserve"> &lt;Наименование ресурса &gt;</t>
        </r>
      </text>
    </comment>
    <comment ref="D23" authorId="0">
      <text>
        <r>
          <rPr>
            <sz val="8"/>
            <rFont val="Tahoma"/>
            <family val="2"/>
          </rPr>
          <t xml:space="preserve"> &lt;Единица измерения ресурса&gt;
&lt;Количество машиночасов на единицу по позиции&gt;</t>
        </r>
      </text>
    </comment>
    <comment ref="E23" authorId="0">
      <text>
        <r>
          <rPr>
            <sz val="8"/>
            <rFont val="Tahoma"/>
            <family val="2"/>
          </rPr>
          <t xml:space="preserve"> &lt;Общее количество ресурса&gt;</t>
        </r>
      </text>
    </comment>
    <comment ref="F23" authorId="0">
      <text>
        <r>
          <rPr>
            <sz val="8"/>
            <rFont val="Tahoma"/>
            <family val="2"/>
          </rPr>
          <t xml:space="preserve"> &lt;Сметная базисная цена ресурса (на ед. измерения)&gt;
&lt;Формула базисной цены единицы&gt;</t>
        </r>
      </text>
    </comment>
    <comment ref="G23" authorId="0">
      <text>
        <r>
          <rPr>
            <sz val="8"/>
            <rFont val="Tahoma"/>
            <family val="2"/>
          </rPr>
          <t xml:space="preserve"> &lt;Сметная базисная цена ресурса (на физ. объем)&gt;</t>
        </r>
      </text>
    </comment>
    <comment ref="J23" authorId="0">
      <text>
        <r>
          <rPr>
            <sz val="8"/>
            <rFont val="Tahoma"/>
            <family val="2"/>
          </rPr>
          <t xml:space="preserve"> &lt;Сметная текущая цена ресурса (на ед. измерения)&gt;
&lt;Формула текущей цены единицы&gt;</t>
        </r>
      </text>
    </comment>
    <comment ref="K23" authorId="0">
      <text>
        <r>
          <rPr>
            <sz val="8"/>
            <rFont val="Tahoma"/>
            <family val="2"/>
          </rPr>
          <t xml:space="preserve"> &lt;Сметная текущая цена ресурса (на физ. объем)&gt;</t>
        </r>
      </text>
    </comment>
    <comment ref="M23" authorId="2">
      <text>
        <r>
          <rPr>
            <b/>
            <sz val="8"/>
            <rFont val="Tahoma"/>
            <family val="2"/>
          </rPr>
          <t xml:space="preserve"> =IF(ISNUMBER(R[0]C[-2]/R[0]C[-6]),IF(NOT(R[0]C[-2]/R[0]C[-6]=0),R[0]C[-2]/R[0]C[-6], " "), " ")&lt;Пустой идентификатор&gt;</t>
        </r>
      </text>
    </comment>
    <comment ref="N23" authorId="0">
      <text>
        <r>
          <rPr>
            <sz val="8"/>
            <rFont val="Tahoma"/>
            <family val="2"/>
          </rPr>
          <t xml:space="preserve"> &lt;Обоснование текущей цены ресурса&gt;</t>
        </r>
      </text>
    </comment>
    <comment ref="A149" authorId="0">
      <text>
        <r>
          <rPr>
            <sz val="8"/>
            <rFont val="Tahoma"/>
            <family val="2"/>
          </rPr>
          <t xml:space="preserve"> &lt;Составил&gt;</t>
        </r>
      </text>
    </comment>
    <comment ref="A151" authorId="0">
      <text>
        <r>
          <rPr>
            <sz val="8"/>
            <rFont val="Tahoma"/>
            <family val="2"/>
          </rPr>
          <t xml:space="preserve"> &lt;Проверил&gt;</t>
        </r>
      </text>
    </comment>
    <comment ref="A131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K131" authorId="0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M131" authorId="1">
      <text>
        <r>
          <rPr>
            <b/>
            <sz val="8"/>
            <rFont val="Tahoma"/>
            <family val="2"/>
          </rPr>
          <t xml:space="preserve"> =IF(ISNUMBER(INDIRECT("K" &amp; ROW())/INDIRECT("G" &amp; ROW())),INDIRECT("K" &amp; ROW())/INDIRECT("G" &amp; ROW()), " ")&lt;Пустой идентификатор&gt;</t>
        </r>
      </text>
    </comment>
    <comment ref="N131" authorId="2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G12" authorId="1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J12" authorId="1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3" authorId="1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3" authorId="1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L18" authorId="0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L16" authorId="1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7" authorId="1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4" authorId="1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L15" authorId="1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H23" authorId="0">
      <text>
        <r>
          <rPr>
            <sz val="8"/>
            <rFont val="Tahoma"/>
            <family val="2"/>
          </rPr>
          <t xml:space="preserve"> &lt;Оптовая цена единицы&gt;</t>
        </r>
      </text>
    </comment>
    <comment ref="I23" authorId="0">
      <text>
        <r>
          <rPr>
            <sz val="8"/>
            <rFont val="Tahoma"/>
            <family val="2"/>
          </rPr>
          <t xml:space="preserve"> &lt;Оптовая цена всего&gt;</t>
        </r>
      </text>
    </comment>
    <comment ref="O14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P14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O15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P15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131" authorId="0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2" authorId="4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4" authorId="2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</commentList>
</comments>
</file>

<file path=xl/sharedStrings.xml><?xml version="1.0" encoding="utf-8"?>
<sst xmlns="http://schemas.openxmlformats.org/spreadsheetml/2006/main" count="1039" uniqueCount="714">
  <si>
    <t>Код ресурса</t>
  </si>
  <si>
    <t>Всего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</si>
  <si>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</si>
  <si>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</si>
  <si>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</si>
  <si>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</si>
  <si>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</si>
  <si>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</si>
  <si>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</si>
  <si>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</si>
  <si>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</si>
  <si>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</si>
  <si>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</si>
  <si>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</si>
  <si>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</si>
  <si>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</si>
  <si>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</si>
  <si>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Проверил:_______________________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</si>
  <si>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</si>
  <si>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</si>
  <si>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</si>
  <si>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</si>
  <si>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</si>
  <si>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</si>
  <si>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</si>
  <si>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</si>
  <si>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</si>
  <si>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</si>
  <si>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</si>
  <si>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</si>
  <si>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</si>
  <si>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</si>
  <si>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</si>
  <si>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</si>
  <si>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>в т.ч. оборудование</t>
  </si>
  <si>
    <t>монтажных работ</t>
  </si>
  <si>
    <t>СОГЛАСОВАНО</t>
  </si>
  <si>
    <t>"____" _____________ 20___ г.</t>
  </si>
  <si>
    <t>Основание:03220127-448-01-АТМ</t>
  </si>
  <si>
    <t>Составил:_______________________Антонович Т.П.</t>
  </si>
  <si>
    <t xml:space="preserve">                           Раздел 1. Оборудование</t>
  </si>
  <si>
    <t>ТЕРм11-02-001-01
Прибор, устанавливаемый на резьбовых соединениях, масса: до 1,5 кг
1 шт.</t>
  </si>
  <si>
    <t>11
3+2+3+3</t>
  </si>
  <si>
    <t>12,92
_____
1,31</t>
  </si>
  <si>
    <t>142
_____
15</t>
  </si>
  <si>
    <t>1565
_____
69</t>
  </si>
  <si>
    <t>Накладные расходы от ФОТ(1800 руб.)</t>
  </si>
  <si>
    <t>80%*0.85</t>
  </si>
  <si>
    <t>Сметная прибыль от ФОТ(1800 руб.)</t>
  </si>
  <si>
    <t>60%*0.8</t>
  </si>
  <si>
    <t>Всего с НР и СП</t>
  </si>
  <si>
    <t/>
  </si>
  <si>
    <t>ТСЦ-901-0004
Манометр ТМ-510, Росма, 395/1,18/5,33
шт</t>
  </si>
  <si>
    <t>3
2+1</t>
  </si>
  <si>
    <t xml:space="preserve">
_____
62,8</t>
  </si>
  <si>
    <t xml:space="preserve">
_____
188</t>
  </si>
  <si>
    <t xml:space="preserve">
_____
1004</t>
  </si>
  <si>
    <t>ТСЦ-901-0001
Термометр БТ-52.211, Росма,  730/1,18/5,33
шт</t>
  </si>
  <si>
    <t xml:space="preserve">
_____
116,07</t>
  </si>
  <si>
    <t xml:space="preserve">
_____
232</t>
  </si>
  <si>
    <t xml:space="preserve">
_____
1237</t>
  </si>
  <si>
    <t>ТСЦ-901-0003
Термопреобразователь сопротивления ДТС045-50М, Овен, 625,4/1,18/5,33
шт</t>
  </si>
  <si>
    <t xml:space="preserve">
_____
99,44</t>
  </si>
  <si>
    <t xml:space="preserve">
_____
298</t>
  </si>
  <si>
    <t xml:space="preserve">
_____
1590</t>
  </si>
  <si>
    <t>ТСЦ-901-0008
Манометр сигнализирующий ДМ-2010Сг, Манотомь, 1490/1,18/5,33
шт</t>
  </si>
  <si>
    <t xml:space="preserve">
_____
236,91</t>
  </si>
  <si>
    <t xml:space="preserve">
_____
237</t>
  </si>
  <si>
    <t xml:space="preserve">
_____
1263</t>
  </si>
  <si>
    <t>ТСЦ-901-0005
Датчик протока Caleffi 626600, 105*48/1,18/5,33
шт</t>
  </si>
  <si>
    <t xml:space="preserve">
_____
801,35</t>
  </si>
  <si>
    <t xml:space="preserve">
_____
801</t>
  </si>
  <si>
    <t xml:space="preserve">
_____
4271</t>
  </si>
  <si>
    <t>ТСЦ-901-0006
Датчик протока Danfoss КР79, 78,14*48/1,18/5,33
шт</t>
  </si>
  <si>
    <t xml:space="preserve">
_____
596,36</t>
  </si>
  <si>
    <t xml:space="preserve">
_____
596</t>
  </si>
  <si>
    <t xml:space="preserve">
_____
3179</t>
  </si>
  <si>
    <t>ТЕРм11-03-011-02
Прибор для анализа физико-химического состава вещества, категория сложности: II
1 компл.</t>
  </si>
  <si>
    <t>112,61
_____
20,65</t>
  </si>
  <si>
    <t>52,2
_____
3,59</t>
  </si>
  <si>
    <t>225
_____
42</t>
  </si>
  <si>
    <t>104
_____
7</t>
  </si>
  <si>
    <t>2481
_____
119</t>
  </si>
  <si>
    <t>543
_____
79</t>
  </si>
  <si>
    <t>Накладные расходы от ФОТ(2944 руб.)</t>
  </si>
  <si>
    <t>Сметная прибыль от ФОТ(2944 руб.)</t>
  </si>
  <si>
    <t>ТСЦ-999-0003
Измерител ПИД-регулятор ТРМ212-Щ1.66, Овен, 3658/1,18/3,94
шт</t>
  </si>
  <si>
    <t>ТСЦ-999-0004
Измерител ПИД-регулятор ТРМ202-Щ1.РР, Овен, 2950/1,18/3,94
шт</t>
  </si>
  <si>
    <t>ТЕРм12-10-001-01
Бобышки, штуцеры на условное давление: до 10 МПа
100 шт.</t>
  </si>
  <si>
    <t>795,26
_____
2433,91</t>
  </si>
  <si>
    <t>32
_____
97</t>
  </si>
  <si>
    <t>351
_____
1258</t>
  </si>
  <si>
    <t>Накладные расходы от ФОТ(404 руб.)</t>
  </si>
  <si>
    <t>Сметная прибыль от ФОТ(404 руб.)</t>
  </si>
  <si>
    <t>Итого прямые затраты по разделу</t>
  </si>
  <si>
    <t>399,00
_____
2506,00</t>
  </si>
  <si>
    <t>121,00
_____
7,00</t>
  </si>
  <si>
    <t>4397,00
_____
13990,00</t>
  </si>
  <si>
    <t>642,00
_____
79,00</t>
  </si>
  <si>
    <t>Итого прямые затраты по разделу с учетом коэффициентов к итогам</t>
  </si>
  <si>
    <t xml:space="preserve">    В том числе, справочно:</t>
  </si>
  <si>
    <t xml:space="preserve">     Транспортные расходы - согласно п.4.60 из МДС 81-35.2004 ПЗ=1,06 (ОЗП=1,06; ЭМ=1,06; МАТ=1,06)  (Поз. 9-10)</t>
  </si>
  <si>
    <t xml:space="preserve">     3. Производство строительных и других работ в существующих зданиях и сооружениях в стесненных условиях: с наличием в зоне производства работ действующего технологического оборудования (станков, установок, кранов и т.п.) или загромождающих предметов (лабораторное оборудование, мебель и т.п.) или движения транспорта по внутрицеховым путям ОЗП=1,15; ЭМ=1,15; ЗПМ=1,15; ТЗ=1,15; ТЗМ=1,15  (Поз. 1-8, 11)</t>
  </si>
  <si>
    <t>18,15
_____
1,05</t>
  </si>
  <si>
    <t>96,30
_____
11,85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</si>
  <si>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</si>
  <si>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</si>
  <si>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</si>
  <si>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</si>
  <si>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</si>
  <si>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</si>
  <si>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Итого по разделу 1 Оборудование</t>
  </si>
  <si>
    <t xml:space="preserve">    Итого Монтажные работы</t>
  </si>
  <si>
    <t xml:space="preserve">    Итого Оборудование</t>
  </si>
  <si>
    <t xml:space="preserve">    Итого</t>
  </si>
  <si>
    <t xml:space="preserve">    Итого по разделу 1 Оборудование</t>
  </si>
  <si>
    <t xml:space="preserve">                           Раздел 2. Электропроводка</t>
  </si>
  <si>
    <t>ТЕРм08-02-396-06
Короб металлический по стенам и потолкам, длина: 3 м
100 м</t>
  </si>
  <si>
    <t>349,57
_____
229,02</t>
  </si>
  <si>
    <t>288,86
_____
17,8</t>
  </si>
  <si>
    <t>10
_____
7</t>
  </si>
  <si>
    <t>9
_____
1</t>
  </si>
  <si>
    <t>116
_____
25</t>
  </si>
  <si>
    <t>46
_____
6</t>
  </si>
  <si>
    <t>Накладные расходы от ФОТ(140 руб.)</t>
  </si>
  <si>
    <t>95%*0.85</t>
  </si>
  <si>
    <t>Сметная прибыль от ФОТ(140 руб.)</t>
  </si>
  <si>
    <t>65%*0.8</t>
  </si>
  <si>
    <t>ТСЦ-901-0002
Лоток металлический перфорированный 100х50, ДКС, арт 35262, 205,29/1,18/5,33
м</t>
  </si>
  <si>
    <t xml:space="preserve">
_____
32,64</t>
  </si>
  <si>
    <t xml:space="preserve">
_____
98</t>
  </si>
  <si>
    <t xml:space="preserve">
_____
522</t>
  </si>
  <si>
    <t>ТЕРм08-02-410-01
Труба полиэтиленовая по основанию пола, диаметр: до 25 мм
100 м</t>
  </si>
  <si>
    <t>198,56
_____
243,03</t>
  </si>
  <si>
    <t>29,18
_____
1,8</t>
  </si>
  <si>
    <t>46
_____
55</t>
  </si>
  <si>
    <t>503
_____
184</t>
  </si>
  <si>
    <t>34
_____
5</t>
  </si>
  <si>
    <t>Накладные расходы от ФОТ(584 руб.)</t>
  </si>
  <si>
    <t>Сметная прибыль от ФОТ(584 руб.)</t>
  </si>
  <si>
    <t>ТСЦ-901-0007
Труба гофрированная ПВХ, Ду16, ДКС, арт 90916, 5,73/1,18/5,33
м</t>
  </si>
  <si>
    <t xml:space="preserve">
_____
0,91</t>
  </si>
  <si>
    <t xml:space="preserve">
_____
21</t>
  </si>
  <si>
    <t xml:space="preserve">
_____
112</t>
  </si>
  <si>
    <t>ТЕРм08-02-412-02
Затягивание провода в проложенные трубы и металлические рукава первого одножильного или многожильного в общей оплетке, суммарное сечение: до 6 мм2
100 м</t>
  </si>
  <si>
    <t>80,14
_____
205,72</t>
  </si>
  <si>
    <t>4,99
_____
0,33</t>
  </si>
  <si>
    <t>18
_____
48</t>
  </si>
  <si>
    <t>203
_____
115</t>
  </si>
  <si>
    <t>6
_____
1</t>
  </si>
  <si>
    <t>Накладные расходы от ФОТ(234 руб.)</t>
  </si>
  <si>
    <t>Сметная прибыль от ФОТ(234 руб.)</t>
  </si>
  <si>
    <t>ТЕРм08-02-147-01
Кабель до 35 кВ по установленным конструкциям и лоткам с креплением на поворотах и в конце трассы, масса 1 м кабеля: до 1 кг
100 м кабеля</t>
  </si>
  <si>
    <t>141,06
_____
114,17</t>
  </si>
  <si>
    <t>435,08
_____
41,97</t>
  </si>
  <si>
    <t>92
_____
74</t>
  </si>
  <si>
    <t>283
_____
27</t>
  </si>
  <si>
    <t>1010
_____
285</t>
  </si>
  <si>
    <t>958
_____
301</t>
  </si>
  <si>
    <t>Накладные расходы от ФОТ(1508 руб.)</t>
  </si>
  <si>
    <t>Сметная прибыль от ФОТ(1508 руб.)</t>
  </si>
  <si>
    <t>ТСЦ-901-0018
Кабель монтажный МКЭШ 3х1, Балтпромкомплект, 30,82/1,18/5,33
м</t>
  </si>
  <si>
    <t xml:space="preserve">
_____
4,9</t>
  </si>
  <si>
    <t xml:space="preserve">
_____
123</t>
  </si>
  <si>
    <t xml:space="preserve">
_____
653</t>
  </si>
  <si>
    <t>ТСЦ-901-0019
Кабель монтажный МКЭШ 4х1, Балтпромкомплект, 36,9/1,18/5,33
м</t>
  </si>
  <si>
    <t xml:space="preserve">
_____
5,87</t>
  </si>
  <si>
    <t xml:space="preserve">
_____
59</t>
  </si>
  <si>
    <t xml:space="preserve">
_____
313</t>
  </si>
  <si>
    <t>ТСЦ-901-0022
Провод гибкий ПВС 3х1, Минимакс, 18,2/1,18/5,33
м</t>
  </si>
  <si>
    <t xml:space="preserve">
_____
2,89</t>
  </si>
  <si>
    <t xml:space="preserve">
_____
101</t>
  </si>
  <si>
    <t xml:space="preserve">
_____
539</t>
  </si>
  <si>
    <t>ТСЦ-901-0023
Провод гибкий ПВС 4х1, Минимакс, 23,5/1,18/5,33
м</t>
  </si>
  <si>
    <t xml:space="preserve">
_____
3,74</t>
  </si>
  <si>
    <t xml:space="preserve">
_____
67</t>
  </si>
  <si>
    <t xml:space="preserve">
_____
359</t>
  </si>
  <si>
    <t>ТЕРм10-08-003-01
Прибор сигнализирующий емкостной
1 шт.</t>
  </si>
  <si>
    <t>97,73
_____
6,12</t>
  </si>
  <si>
    <t>98
_____
6</t>
  </si>
  <si>
    <t>1077
_____
29</t>
  </si>
  <si>
    <t>Накладные расходы от ФОТ(1239 руб.)</t>
  </si>
  <si>
    <t>Сметная прибыль от ФОТ(1239 руб.)</t>
  </si>
  <si>
    <t>ТСЦ-509-1251
Извещатель охранный поверхностный, звуковой, тип "Свирель"
шт.</t>
  </si>
  <si>
    <t xml:space="preserve">
_____
123,57</t>
  </si>
  <si>
    <t xml:space="preserve">
_____
124</t>
  </si>
  <si>
    <t xml:space="preserve">
_____
258</t>
  </si>
  <si>
    <t>264,00
_____
783,00</t>
  </si>
  <si>
    <t>300,00
_____
28,00</t>
  </si>
  <si>
    <t>2909,00
_____
3394,00</t>
  </si>
  <si>
    <t>1045,00
_____
313,00</t>
  </si>
  <si>
    <t xml:space="preserve">     3. Производство строительных и других работ в существующих зданиях и сооружениях в стесненных условиях: с наличием в зоне производства работ действующего технологического оборудования (станков, установок, кранов и т.п.) или загромождающих предметов (лабораторное оборудование, мебель и т.п.) или движения транспорта по внутрицеховым путям ОЗП=1,15; ЭМ=1,15; ЗПМ=1,15; ТЗ=1,15; ТЗМ=1,15  (Поз. 12, 14, 16-17, 13, 15, 22)</t>
  </si>
  <si>
    <t>45,00
_____
4,20</t>
  </si>
  <si>
    <t>156,75
_____
46,95</t>
  </si>
  <si>
    <t>Итого по разделу 2 Электропроводка</t>
  </si>
  <si>
    <t xml:space="preserve">    Электромонтажные работы на других объектах</t>
  </si>
  <si>
    <t xml:space="preserve">    Монтаж оборудования</t>
  </si>
  <si>
    <t xml:space="preserve">    Материалы для монтажных работ</t>
  </si>
  <si>
    <t xml:space="preserve">    Монтаж радиотелевизионного и электронного оборудования</t>
  </si>
  <si>
    <t xml:space="preserve">    Итого по разделу 2 Электропроводка</t>
  </si>
  <si>
    <t xml:space="preserve">                           Раздел 3. Щит управления котлом</t>
  </si>
  <si>
    <t>ТЕРм08-03-573-04
Шкаф (пульт) управления навесной, высота, ширина и глубина: до 600х600х350 мм
1 шт.</t>
  </si>
  <si>
    <t>29,72
_____
3,85</t>
  </si>
  <si>
    <t>37,67
_____
3,82</t>
  </si>
  <si>
    <t>30
_____
3</t>
  </si>
  <si>
    <t>38
_____
4</t>
  </si>
  <si>
    <t>327
_____
14</t>
  </si>
  <si>
    <t>209
_____
42</t>
  </si>
  <si>
    <t>Накладные расходы от ФОТ(424 руб.)</t>
  </si>
  <si>
    <t>Сметная прибыль от ФОТ(424 руб.)</t>
  </si>
  <si>
    <t>ТСЦ-999-0010
Щит распределительный навесной ЩМП-3-0 74, ИЭК, 3234,42/1,18/3,94
шт</t>
  </si>
  <si>
    <t>ТЕРм08-03-575-01
Прибор или аппарат
1 шт.</t>
  </si>
  <si>
    <t>14,04
_____
0,63</t>
  </si>
  <si>
    <t>42
_____
2</t>
  </si>
  <si>
    <t>464
_____
7</t>
  </si>
  <si>
    <t>Накладные расходы от ФОТ(534 руб.)</t>
  </si>
  <si>
    <t>Сметная прибыль от ФОТ(534 руб.)</t>
  </si>
  <si>
    <t>ТСЦ-999-0011
Выключатель автоматический ВА 47-29 1Р 1, 2, 3А, ИЭК, 57,99/1,18/3,94
шт</t>
  </si>
  <si>
    <t>ТЕРм08-01-081-01
Аппарат (кнопка, ключ управления, замок электромагнитной блокировки, звуковой сигнал, сигнальная лампа) управления и сигнализации, количество подключаемых концов: до 2
1 шт.</t>
  </si>
  <si>
    <t>12
3+9</t>
  </si>
  <si>
    <t>13,74
_____
2,35</t>
  </si>
  <si>
    <t>9,98
_____
0,65</t>
  </si>
  <si>
    <t>165
_____
28</t>
  </si>
  <si>
    <t>120
_____
8</t>
  </si>
  <si>
    <t>1817
_____
84</t>
  </si>
  <si>
    <t>633
_____
86</t>
  </si>
  <si>
    <t>Накладные расходы от ФОТ(2189 руб.)</t>
  </si>
  <si>
    <t>Сметная прибыль от ФОТ(2189 руб.)</t>
  </si>
  <si>
    <t>ТСЦ-901-0010
Кнопка управления ABLF-22, ИЭК, 156,91/1,18/5,33
шт</t>
  </si>
  <si>
    <t xml:space="preserve">
_____
24,95</t>
  </si>
  <si>
    <t xml:space="preserve">
_____
75</t>
  </si>
  <si>
    <t xml:space="preserve">
_____
399</t>
  </si>
  <si>
    <t>ТСЦ-901-0011
Светосигнальная матрица AD22DS 230В, ИЭК, 55,45/1,18/5,33
шт</t>
  </si>
  <si>
    <t xml:space="preserve">
_____
8,82</t>
  </si>
  <si>
    <t xml:space="preserve">
_____
79</t>
  </si>
  <si>
    <t xml:space="preserve">
_____
423</t>
  </si>
  <si>
    <t>ТЕРм08-01-083-01
Устройство сигнально-блокировочное
1 шт.</t>
  </si>
  <si>
    <t>27,36
_____
26,54</t>
  </si>
  <si>
    <t>301
_____
292</t>
  </si>
  <si>
    <t>3317
_____
1296</t>
  </si>
  <si>
    <t>Накладные расходы от ФОТ(3815 руб.)</t>
  </si>
  <si>
    <t>Сметная прибыль от ФОТ(3815 руб.)</t>
  </si>
  <si>
    <t>ТСЦ-999-0013
Реле промежуточное РЭК78/4, 220В, ИЭК, 80,02/1,18/3,94
шт</t>
  </si>
  <si>
    <t>ТЕРм08-01-082-01
Зажим наборный без кожуха
100 шт.</t>
  </si>
  <si>
    <t>571,52
_____
546,57</t>
  </si>
  <si>
    <t>28,93
_____
1,8</t>
  </si>
  <si>
    <t>343
_____
328</t>
  </si>
  <si>
    <t>17
_____
1</t>
  </si>
  <si>
    <t>3779
_____
1033</t>
  </si>
  <si>
    <t>92
_____
12</t>
  </si>
  <si>
    <t>Накладные расходы от ФОТ(4360 руб.)</t>
  </si>
  <si>
    <t>Сметная прибыль от ФОТ(4360 руб.)</t>
  </si>
  <si>
    <t>ТСЦ-901-0013
DIN-рейка  (60см) оцинкованная ИЭК, 30,27/1,18/5,33
шт</t>
  </si>
  <si>
    <t xml:space="preserve">
_____
4,81</t>
  </si>
  <si>
    <t xml:space="preserve">
_____
14</t>
  </si>
  <si>
    <t xml:space="preserve">
_____
77</t>
  </si>
  <si>
    <t>ТЕРм11-06-002-02
Электрические проводки в щитах и пультах: малогабаритных
100 м</t>
  </si>
  <si>
    <t>173,85
_____
9,17</t>
  </si>
  <si>
    <t>165
_____
9</t>
  </si>
  <si>
    <t>1820
_____
44</t>
  </si>
  <si>
    <t>Накладные расходы от ФОТ(2093 руб.)</t>
  </si>
  <si>
    <t>Сметная прибыль от ФОТ(2093 руб.)</t>
  </si>
  <si>
    <t>ТСЦ-502-0493
Провода силовые для электрических установок на напряжение до 450 В с медной жилой марки: ПВ1, сечением 1 мм2
1000 м</t>
  </si>
  <si>
    <t xml:space="preserve">
_____
1010</t>
  </si>
  <si>
    <t xml:space="preserve">
_____
61</t>
  </si>
  <si>
    <t xml:space="preserve">
_____
229</t>
  </si>
  <si>
    <t>ТСЦ-502-0495
Провода силовые для электрических установок на напряжение до 450 В с медной жилой марки: ПВ1, сечением 1,5 мм2
1000 м</t>
  </si>
  <si>
    <t xml:space="preserve">
_____
1440</t>
  </si>
  <si>
    <t xml:space="preserve">
_____
7</t>
  </si>
  <si>
    <t xml:space="preserve">
_____
25</t>
  </si>
  <si>
    <t>ТСЦ-502-0512
Провода силовые для электрических установок на напряжение до 450 В с медной жилой марки: ПВ3, сечением 1 мм2
1000 м</t>
  </si>
  <si>
    <t xml:space="preserve">
_____
1020</t>
  </si>
  <si>
    <t xml:space="preserve">
_____
31</t>
  </si>
  <si>
    <t xml:space="preserve">
_____
106</t>
  </si>
  <si>
    <t>1088,00
_____
931,00</t>
  </si>
  <si>
    <t>175,00
_____
13,00</t>
  </si>
  <si>
    <t>11988,00
_____
3744,00</t>
  </si>
  <si>
    <t>934,00
_____
140,00</t>
  </si>
  <si>
    <t xml:space="preserve">     Транспортные расходы - согласно п.4.60 из МДС 81-35.2004 ПЗ=1,06 (ОЗП=1,06; ЭМ=1,06; МАТ=1,06)  (Поз. 25, 27, 32)</t>
  </si>
  <si>
    <t xml:space="preserve">     3. Производство строительных и других работ в существующих зданиях и сооружениях в стесненных условиях: с наличием в зоне производства работ действующего технологического оборудования (станков, установок, кранов и т.п.) или загромождающих предметов (лабораторное оборудование, мебель и т.п.) или движения транспорта по внутрицеховым путям ОЗП=1,15; ЭМ=1,15; ЗПМ=1,15; ТЗ=1,15; ТЗМ=1,15  (Поз. 24, 26, 28, 31, 33-34, 36-39)</t>
  </si>
  <si>
    <t>26,25
_____
1,95</t>
  </si>
  <si>
    <t>140,10
_____
21,00</t>
  </si>
  <si>
    <t>Итого по разделу 3 Щит управления котлом</t>
  </si>
  <si>
    <t xml:space="preserve">    Итого по разделу 3 Щит управления котлом</t>
  </si>
  <si>
    <t>Итого прямые затраты по смете</t>
  </si>
  <si>
    <t>1751,00
_____
4220,00</t>
  </si>
  <si>
    <t>596,00
_____
48,00</t>
  </si>
  <si>
    <t>19294,00
_____
21128,00</t>
  </si>
  <si>
    <t>2621,00
_____
532,00</t>
  </si>
  <si>
    <t>Итого прямые затраты по смете с учетом коэффициентов к итогам</t>
  </si>
  <si>
    <t xml:space="preserve">     Транспортные расходы - согласно п.4.60 из МДС 81-35.2004 ПЗ=1,06 (ОЗП=1,06; ЭМ=1,06; МАТ=1,06)  (Поз. 9-10, 25, 27, 32)</t>
  </si>
  <si>
    <t xml:space="preserve">     3. Производство строительных и других работ в существующих зданиях и сооружениях в стесненных условиях: с наличием в зоне производства работ действующего технологического оборудования (станков, установок, кранов и т.п.) или загромождающих предметов (лабораторное оборудование, мебель и т.п.) или движения транспорта по внутрицеховым путям ОЗП=1,15; ЭМ=1,15; ЗПМ=1,15; ТЗ=1,15; ТЗМ=1,15  (Поз. 1-8, 11, 13, 15, 22, 36-39, 12, 14, 16-17, 24, 26, 28, 31, 33-34)</t>
  </si>
  <si>
    <t>89,40
_____
7,20</t>
  </si>
  <si>
    <t>393,15
_____
79,80</t>
  </si>
  <si>
    <t>Итоги по смете:</t>
  </si>
  <si>
    <t xml:space="preserve">    ВСЕГО по смете</t>
  </si>
  <si>
    <t xml:space="preserve">          Ресурсы подрядчика</t>
  </si>
  <si>
    <t xml:space="preserve">                  Трудозатраты</t>
  </si>
  <si>
    <t>1-3-8</t>
  </si>
  <si>
    <t>Затраты труда рабочих (ср 3,8)</t>
  </si>
  <si>
    <t xml:space="preserve">чел.час
</t>
  </si>
  <si>
    <t xml:space="preserve">11,89
</t>
  </si>
  <si>
    <t xml:space="preserve">131,06
</t>
  </si>
  <si>
    <t>1-4-0</t>
  </si>
  <si>
    <t>Затраты труда рабочих (ср 4)</t>
  </si>
  <si>
    <t xml:space="preserve">12,16
</t>
  </si>
  <si>
    <t xml:space="preserve">134,01
</t>
  </si>
  <si>
    <t>1-4-1</t>
  </si>
  <si>
    <t>Затраты труда рабочих (ср 4,1)</t>
  </si>
  <si>
    <t xml:space="preserve">12,34
</t>
  </si>
  <si>
    <t xml:space="preserve">136,02
</t>
  </si>
  <si>
    <t>1-4-2</t>
  </si>
  <si>
    <t>Затраты труда рабочих (ср 4,2)</t>
  </si>
  <si>
    <t xml:space="preserve">12,54
</t>
  </si>
  <si>
    <t xml:space="preserve">138,16
</t>
  </si>
  <si>
    <t>1-5-0</t>
  </si>
  <si>
    <t>Затраты труда рабочих (ср 5)</t>
  </si>
  <si>
    <t xml:space="preserve">14,02
</t>
  </si>
  <si>
    <t xml:space="preserve">154,51
</t>
  </si>
  <si>
    <t>Затраты труда машинистов</t>
  </si>
  <si>
    <t xml:space="preserve">0
</t>
  </si>
  <si>
    <t>Итого по трудовым ресурсам</t>
  </si>
  <si>
    <t xml:space="preserve">руб
</t>
  </si>
  <si>
    <t xml:space="preserve">
</t>
  </si>
  <si>
    <t xml:space="preserve">                  Машины и механизмы</t>
  </si>
  <si>
    <t>Краны на автомобильном ходу при работе на монтаже технологического оборудования: 10 т...</t>
  </si>
  <si>
    <t xml:space="preserve">маш.-ч
</t>
  </si>
  <si>
    <t xml:space="preserve">134,07
</t>
  </si>
  <si>
    <t xml:space="preserve">663
</t>
  </si>
  <si>
    <t>...</t>
  </si>
  <si>
    <t xml:space="preserve">   - Краны на автомобильном ходу при работе на монтаже технологического оборудования: 10 т</t>
  </si>
  <si>
    <t>ГК ЕТО, пост.№ 4/1</t>
  </si>
  <si>
    <t>Домкраты гидравлические грузоподъемностью: 63 т</t>
  </si>
  <si>
    <t xml:space="preserve">1,31
</t>
  </si>
  <si>
    <t xml:space="preserve">5
</t>
  </si>
  <si>
    <t>Лебедки электрические тяговым усилием: 156,96 кН (16 т)</t>
  </si>
  <si>
    <t xml:space="preserve">137,85
</t>
  </si>
  <si>
    <t xml:space="preserve">430
</t>
  </si>
  <si>
    <t>Установки для сварки: ручной дуговой (постоянного тока)</t>
  </si>
  <si>
    <t xml:space="preserve">7,84
</t>
  </si>
  <si>
    <t xml:space="preserve">45
</t>
  </si>
  <si>
    <t>Компрессоры передвижные с двигателем внутреннего сгорания давлением: до 686 кПа (7 ат), производительность 5 м3/мин</t>
  </si>
  <si>
    <t xml:space="preserve">63,37
</t>
  </si>
  <si>
    <t xml:space="preserve">373
</t>
  </si>
  <si>
    <t>Молотки бурильные: легкие при работе от передвижных компрессорных станций</t>
  </si>
  <si>
    <t xml:space="preserve">3,17
</t>
  </si>
  <si>
    <t xml:space="preserve">11,47
</t>
  </si>
  <si>
    <t>ЧелСЦена,февраль 2014 г., ч.2</t>
  </si>
  <si>
    <t>Дрели: электрические</t>
  </si>
  <si>
    <t xml:space="preserve">2,32
</t>
  </si>
  <si>
    <t xml:space="preserve">11
</t>
  </si>
  <si>
    <t>Перфораторы: электрические</t>
  </si>
  <si>
    <t xml:space="preserve">2,15
</t>
  </si>
  <si>
    <t>Автомобили бортовые, грузоподъемность: до 5 т</t>
  </si>
  <si>
    <t xml:space="preserve">103,2
</t>
  </si>
  <si>
    <t xml:space="preserve">570
</t>
  </si>
  <si>
    <t>Автомобили бортовые, грузоподъемность: до 8 т...</t>
  </si>
  <si>
    <t xml:space="preserve">115,4
</t>
  </si>
  <si>
    <t xml:space="preserve">656
</t>
  </si>
  <si>
    <t xml:space="preserve">   - Автомобили бортовые, грузоподъемность: до 8 т</t>
  </si>
  <si>
    <t>Итого по строительным машинам</t>
  </si>
  <si>
    <t xml:space="preserve">                  Материалы</t>
  </si>
  <si>
    <t>101-0813</t>
  </si>
  <si>
    <t>Проволока стальная низкоуглеродистая разного назначения оцинкованная диаметром: 3,0 мм</t>
  </si>
  <si>
    <t xml:space="preserve">т
</t>
  </si>
  <si>
    <t xml:space="preserve">12000
</t>
  </si>
  <si>
    <t xml:space="preserve">30578,97
</t>
  </si>
  <si>
    <t>101-0865</t>
  </si>
  <si>
    <t>Роли свинцовые марки С1 толщиной: 1,0 мм</t>
  </si>
  <si>
    <t xml:space="preserve">22180
</t>
  </si>
  <si>
    <t xml:space="preserve">105879,45
</t>
  </si>
  <si>
    <t>08.16.111</t>
  </si>
  <si>
    <t>101-1481</t>
  </si>
  <si>
    <t>Шурупы с полукруглой головкой: 4x40 мм</t>
  </si>
  <si>
    <t xml:space="preserve">11540
</t>
  </si>
  <si>
    <t xml:space="preserve">44784,91
</t>
  </si>
  <si>
    <t>08.05.1514</t>
  </si>
  <si>
    <t>101-1537</t>
  </si>
  <si>
    <t>Электроды диаметром: 8 мм Э42</t>
  </si>
  <si>
    <t xml:space="preserve">10660
</t>
  </si>
  <si>
    <t xml:space="preserve">33354,92
</t>
  </si>
  <si>
    <t>08.07.008</t>
  </si>
  <si>
    <t>101-1699</t>
  </si>
  <si>
    <t>Патроны для пристрелки...</t>
  </si>
  <si>
    <t xml:space="preserve">10 шт.
</t>
  </si>
  <si>
    <t xml:space="preserve">4,02
</t>
  </si>
  <si>
    <t xml:space="preserve">   - Патроны для пристрелки</t>
  </si>
  <si>
    <t>Среднее (34.08.001, 34.08.002, 34.08.003)</t>
  </si>
  <si>
    <t>101-1703</t>
  </si>
  <si>
    <t>Прокладки резиновые (пластина техническая прессованная)</t>
  </si>
  <si>
    <t xml:space="preserve">кг
</t>
  </si>
  <si>
    <t xml:space="preserve">22,8
</t>
  </si>
  <si>
    <t xml:space="preserve">120,61
</t>
  </si>
  <si>
    <t>Среднее (11.06.409,11.06.413,11.06.412,11.06.410,11.06.420)</t>
  </si>
  <si>
    <t>101-1755</t>
  </si>
  <si>
    <t>Сталь полосовая, марка стали: Ст3сп шириной 50-200 мм толщиной 4-5 мм</t>
  </si>
  <si>
    <t xml:space="preserve">6620
</t>
  </si>
  <si>
    <t xml:space="preserve">29917,28
</t>
  </si>
  <si>
    <t>08.04.0354</t>
  </si>
  <si>
    <t>101-1764</t>
  </si>
  <si>
    <t>Тальк молотый, сорт I</t>
  </si>
  <si>
    <t xml:space="preserve">4620
</t>
  </si>
  <si>
    <t xml:space="preserve">26045,39
</t>
  </si>
  <si>
    <t>26.02.501</t>
  </si>
  <si>
    <t>101-1924</t>
  </si>
  <si>
    <t>Электроды диаметром: 4 мм Э42А</t>
  </si>
  <si>
    <t xml:space="preserve">11,52
</t>
  </si>
  <si>
    <t xml:space="preserve">54,74
</t>
  </si>
  <si>
    <t>08.07.006</t>
  </si>
  <si>
    <t>101-1963</t>
  </si>
  <si>
    <t>Канифоль сосновая</t>
  </si>
  <si>
    <t xml:space="preserve">25,6
</t>
  </si>
  <si>
    <t xml:space="preserve">198,94
</t>
  </si>
  <si>
    <t>26.02.065</t>
  </si>
  <si>
    <t>101-1977</t>
  </si>
  <si>
    <t>Болты с гайками и шайбами строительные</t>
  </si>
  <si>
    <t xml:space="preserve">17,3
</t>
  </si>
  <si>
    <t xml:space="preserve">45,09
</t>
  </si>
  <si>
    <t>ГК ЕТО №4/1 от 31.01.2014 г., п.139</t>
  </si>
  <si>
    <t>101-2037</t>
  </si>
  <si>
    <t>Болты с гайками и шайбами оцинкованные, диаметр: 8 мм</t>
  </si>
  <si>
    <t xml:space="preserve">26,9
</t>
  </si>
  <si>
    <t xml:space="preserve">69,41
</t>
  </si>
  <si>
    <t>08.05.1678</t>
  </si>
  <si>
    <t>101-2143</t>
  </si>
  <si>
    <t>Краска</t>
  </si>
  <si>
    <t xml:space="preserve">19,1
</t>
  </si>
  <si>
    <t xml:space="preserve">47,1
</t>
  </si>
  <si>
    <t>ГК ЕТО №4/1 от 31.01.2014 г., п.373</t>
  </si>
  <si>
    <t>101-2206</t>
  </si>
  <si>
    <t>Дюбели пластмассовые с шурупами 12х70 мм</t>
  </si>
  <si>
    <t xml:space="preserve">7,8
</t>
  </si>
  <si>
    <t xml:space="preserve">19,62
</t>
  </si>
  <si>
    <t>Среднее (08.05.139,08.05.1391)</t>
  </si>
  <si>
    <t>101-2478</t>
  </si>
  <si>
    <t>Лента К226</t>
  </si>
  <si>
    <t xml:space="preserve">100 м
</t>
  </si>
  <si>
    <t xml:space="preserve">214
</t>
  </si>
  <si>
    <t xml:space="preserve">324,5
</t>
  </si>
  <si>
    <t>19.17.742</t>
  </si>
  <si>
    <t>101-2493</t>
  </si>
  <si>
    <t>Лента липкая изоляционная на поликасиновом компаунде марки ЛСЭПЛ, шириной 20-30 мм, толщиной от 0,14 до 0,19 мм</t>
  </si>
  <si>
    <t xml:space="preserve">91,3
</t>
  </si>
  <si>
    <t xml:space="preserve">380,2
</t>
  </si>
  <si>
    <t>18.06.104/29.94*89.25</t>
  </si>
  <si>
    <t>101-3911</t>
  </si>
  <si>
    <t>Дюбели для пристрелки стальные...</t>
  </si>
  <si>
    <t xml:space="preserve">6,74
</t>
  </si>
  <si>
    <t xml:space="preserve">19,7
</t>
  </si>
  <si>
    <t xml:space="preserve">   - Дюбели для пристрелки стальные</t>
  </si>
  <si>
    <t>Среднее (08.05.131,08.05.132)</t>
  </si>
  <si>
    <t>101-3914</t>
  </si>
  <si>
    <t>Дюбели распорные полипропиленовые</t>
  </si>
  <si>
    <t xml:space="preserve">100 шт.
</t>
  </si>
  <si>
    <t xml:space="preserve">21,84
</t>
  </si>
  <si>
    <t xml:space="preserve">47,96
</t>
  </si>
  <si>
    <t>Среднее (08.05.1402, 08.05.1404)</t>
  </si>
  <si>
    <t>101-3917</t>
  </si>
  <si>
    <t>Шплинты проволочные</t>
  </si>
  <si>
    <t xml:space="preserve">11,3
</t>
  </si>
  <si>
    <t xml:space="preserve">90,23
</t>
  </si>
  <si>
    <t>Среднее (08.05.229.3, 08.05.229.5)</t>
  </si>
  <si>
    <t>108-0081</t>
  </si>
  <si>
    <t>Бобышки скошенные</t>
  </si>
  <si>
    <t xml:space="preserve">шт.
</t>
  </si>
  <si>
    <t xml:space="preserve">14,4
</t>
  </si>
  <si>
    <t xml:space="preserve">141,87
</t>
  </si>
  <si>
    <t>24.23.029</t>
  </si>
  <si>
    <t>111-0086</t>
  </si>
  <si>
    <t>Бирки маркировочные...</t>
  </si>
  <si>
    <t xml:space="preserve">50,41
</t>
  </si>
  <si>
    <t xml:space="preserve">106,62
</t>
  </si>
  <si>
    <t xml:space="preserve">   - Бирки маркировочные</t>
  </si>
  <si>
    <t>Среднее (19.17.730, 19.17.731, 19.17.732, 19.17.733)</t>
  </si>
  <si>
    <t>111-0109</t>
  </si>
  <si>
    <t>Бирки маркировочные пластмассовые</t>
  </si>
  <si>
    <t xml:space="preserve">22,7
</t>
  </si>
  <si>
    <t xml:space="preserve">106,6
</t>
  </si>
  <si>
    <t>113-1786</t>
  </si>
  <si>
    <t>Лак битумный: БТ-123</t>
  </si>
  <si>
    <t xml:space="preserve">16640
</t>
  </si>
  <si>
    <t xml:space="preserve">41926,18
</t>
  </si>
  <si>
    <t>14.01.256</t>
  </si>
  <si>
    <t>113-8040</t>
  </si>
  <si>
    <t>Клей БМК-5к</t>
  </si>
  <si>
    <t xml:space="preserve">31,5
</t>
  </si>
  <si>
    <t xml:space="preserve">140,17
</t>
  </si>
  <si>
    <t>11.02.380</t>
  </si>
  <si>
    <t>204-0001</t>
  </si>
  <si>
    <t>Горячекатаная арматурная сталь гладкая класса А-I, диаметром: 6 мм</t>
  </si>
  <si>
    <t xml:space="preserve">7700
</t>
  </si>
  <si>
    <t xml:space="preserve">31326,44
</t>
  </si>
  <si>
    <t>ГК ЕТО №4/1 от 31.01.2014 г., п.265</t>
  </si>
  <si>
    <t>301-3240</t>
  </si>
  <si>
    <t>Колпачки-заглушки 1"</t>
  </si>
  <si>
    <t xml:space="preserve">2,59
</t>
  </si>
  <si>
    <t xml:space="preserve">12,48
</t>
  </si>
  <si>
    <t>100.01.028*10.20</t>
  </si>
  <si>
    <t>402-0006</t>
  </si>
  <si>
    <t>Раствор готовый кладочный цементный марки: 200</t>
  </si>
  <si>
    <t xml:space="preserve">м3
</t>
  </si>
  <si>
    <t xml:space="preserve">812
</t>
  </si>
  <si>
    <t xml:space="preserve">4209,2
</t>
  </si>
  <si>
    <t>02.01.062</t>
  </si>
  <si>
    <t>405-0219</t>
  </si>
  <si>
    <t>Гипсовые вяжущие, марка: Г3</t>
  </si>
  <si>
    <t xml:space="preserve">1480
</t>
  </si>
  <si>
    <t xml:space="preserve">4386,32
</t>
  </si>
  <si>
    <t>Среднее (13.01.011, 13.01.012, 13.01.0121, 13.01.014, 13.01.010)</t>
  </si>
  <si>
    <t>506-1361</t>
  </si>
  <si>
    <t>Припои оловянно-свинцовые бессурьмянистые марки: ПОС40</t>
  </si>
  <si>
    <t xml:space="preserve">87,4
</t>
  </si>
  <si>
    <t xml:space="preserve">599,48
</t>
  </si>
  <si>
    <t>08.16.193</t>
  </si>
  <si>
    <t>506-1362</t>
  </si>
  <si>
    <t>Припои оловянно-свинцовые бессурьмянистые марки: ПОС30</t>
  </si>
  <si>
    <t xml:space="preserve">69,9
</t>
  </si>
  <si>
    <t xml:space="preserve">377,41
</t>
  </si>
  <si>
    <t>08.16.192</t>
  </si>
  <si>
    <t>507-0588</t>
  </si>
  <si>
    <t>Трубы напорные из полиэтилена низкого давления среднего типа, наружным диаметром: 25 мм</t>
  </si>
  <si>
    <t xml:space="preserve">10 м
</t>
  </si>
  <si>
    <t xml:space="preserve">40,5
</t>
  </si>
  <si>
    <t xml:space="preserve">154,84
</t>
  </si>
  <si>
    <t>ГК ЕТО №4/1 от 31.01.2014 г., п.349.4*1.5/1000</t>
  </si>
  <si>
    <t>507-2630</t>
  </si>
  <si>
    <t>Пробки П-М27х2</t>
  </si>
  <si>
    <t xml:space="preserve">5,44
</t>
  </si>
  <si>
    <t xml:space="preserve">152,46
</t>
  </si>
  <si>
    <t>24.23.040</t>
  </si>
  <si>
    <t>509-0033</t>
  </si>
  <si>
    <t>Сжимы ответвительные</t>
  </si>
  <si>
    <t xml:space="preserve">550,11
</t>
  </si>
  <si>
    <t xml:space="preserve">1226,37
</t>
  </si>
  <si>
    <t>19.01.550</t>
  </si>
  <si>
    <t>509-0044</t>
  </si>
  <si>
    <t>Колпачки: изолирующие</t>
  </si>
  <si>
    <t xml:space="preserve">2,94
</t>
  </si>
  <si>
    <t xml:space="preserve">9,92
</t>
  </si>
  <si>
    <t>Среднее (19.17.7903,19.17.7905,19.17.7906)</t>
  </si>
  <si>
    <t>509-0067</t>
  </si>
  <si>
    <t>Профиль монтажный</t>
  </si>
  <si>
    <t xml:space="preserve">57,4
</t>
  </si>
  <si>
    <t xml:space="preserve">196,91
</t>
  </si>
  <si>
    <t>19.17.064</t>
  </si>
  <si>
    <t>509-0070</t>
  </si>
  <si>
    <t>Кнопки монтажные</t>
  </si>
  <si>
    <t xml:space="preserve">1000 шт.
</t>
  </si>
  <si>
    <t xml:space="preserve">17,8
</t>
  </si>
  <si>
    <t xml:space="preserve">127,54
</t>
  </si>
  <si>
    <t>Среднее (19.17.740, 19.17.741)</t>
  </si>
  <si>
    <t>509-0100</t>
  </si>
  <si>
    <t>Зажимы наборные</t>
  </si>
  <si>
    <t xml:space="preserve">3,86
</t>
  </si>
  <si>
    <t xml:space="preserve">12,23
</t>
  </si>
  <si>
    <t>19.01.553</t>
  </si>
  <si>
    <t>509-0104</t>
  </si>
  <si>
    <t>Скобы: двухлапковые</t>
  </si>
  <si>
    <t xml:space="preserve">30,18
</t>
  </si>
  <si>
    <t xml:space="preserve">111,02
</t>
  </si>
  <si>
    <t>19.17.771</t>
  </si>
  <si>
    <t>509-0156</t>
  </si>
  <si>
    <t>Оконцеватели маркировочные</t>
  </si>
  <si>
    <t xml:space="preserve">52,1
</t>
  </si>
  <si>
    <t xml:space="preserve">139,74
</t>
  </si>
  <si>
    <t>19.17.730</t>
  </si>
  <si>
    <t>509-0778</t>
  </si>
  <si>
    <t>Втулки В22</t>
  </si>
  <si>
    <t xml:space="preserve">460
</t>
  </si>
  <si>
    <t xml:space="preserve">693,73
</t>
  </si>
  <si>
    <t>19.17.711</t>
  </si>
  <si>
    <t>509-0783</t>
  </si>
  <si>
    <t>Втулки изолирующие</t>
  </si>
  <si>
    <t xml:space="preserve">0,29
</t>
  </si>
  <si>
    <t xml:space="preserve">1,7
</t>
  </si>
  <si>
    <t>Среднее (19.17.710,19.17.711,19.17.712,19.17.713,19.17.7131,19.17.7132)</t>
  </si>
  <si>
    <t>509-0809</t>
  </si>
  <si>
    <t>Заглушки</t>
  </si>
  <si>
    <t xml:space="preserve">20,04
</t>
  </si>
  <si>
    <t xml:space="preserve">27,18
</t>
  </si>
  <si>
    <t>Среднее (19.17.723,19.17.722)</t>
  </si>
  <si>
    <t>509-1652</t>
  </si>
  <si>
    <t>Гильза кабельная медная ГМ 6</t>
  </si>
  <si>
    <t xml:space="preserve">1,37
</t>
  </si>
  <si>
    <t>19.18.4011</t>
  </si>
  <si>
    <t>509-2160</t>
  </si>
  <si>
    <t>Прокладки паронитовые</t>
  </si>
  <si>
    <t xml:space="preserve">24,9
</t>
  </si>
  <si>
    <t xml:space="preserve">114,84
</t>
  </si>
  <si>
    <t>Среднее (04.02.081, 04.02.085)</t>
  </si>
  <si>
    <t>999-0005</t>
  </si>
  <si>
    <t>Масса</t>
  </si>
  <si>
    <t>999-9950</t>
  </si>
  <si>
    <t>Вспомогательные ненормируемые материал...</t>
  </si>
  <si>
    <t xml:space="preserve">1
</t>
  </si>
  <si>
    <t xml:space="preserve">5,33
</t>
  </si>
  <si>
    <t xml:space="preserve">   - Вспомогательные ненормируемые материалы</t>
  </si>
  <si>
    <t xml:space="preserve">   - Вспомогательные ненормируемые материальные ресурсы (2% от оплаты труда рабочих)</t>
  </si>
  <si>
    <t>ТСЦ-502-0493</t>
  </si>
  <si>
    <t>Провода силовые для электрических установок на напряжение до 450 В с медной жилой марки: ПВ1, сечением 1 мм2</t>
  </si>
  <si>
    <t xml:space="preserve">1000 м
</t>
  </si>
  <si>
    <t xml:space="preserve">1010
</t>
  </si>
  <si>
    <t xml:space="preserve">3817,26
</t>
  </si>
  <si>
    <t>17.03.103</t>
  </si>
  <si>
    <t>ТСЦ-502-0495</t>
  </si>
  <si>
    <t>Провода силовые для электрических установок на напряжение до 450 В с медной жилой марки: ПВ1, сечением 1,5 мм2</t>
  </si>
  <si>
    <t xml:space="preserve">1440
</t>
  </si>
  <si>
    <t xml:space="preserve">4937,28
</t>
  </si>
  <si>
    <t>17.03.104</t>
  </si>
  <si>
    <t>ТСЦ-502-0512</t>
  </si>
  <si>
    <t>Провода силовые для электрических установок на напряжение до 450 В с медной жилой марки: ПВ3, сечением 1 мм2</t>
  </si>
  <si>
    <t xml:space="preserve">1020
</t>
  </si>
  <si>
    <t xml:space="preserve">3544,52
</t>
  </si>
  <si>
    <t>17.03.153</t>
  </si>
  <si>
    <t>ТСЦ-509-1251</t>
  </si>
  <si>
    <t>Извещатель охранный поверхностный, звуковой, тип "Свирель"</t>
  </si>
  <si>
    <t xml:space="preserve">123,57
</t>
  </si>
  <si>
    <t xml:space="preserve">258,13
</t>
  </si>
  <si>
    <t>ГК ЕТО №4/1 от 31.01.2014 г., п.369</t>
  </si>
  <si>
    <t>ТСЦ-901-0001</t>
  </si>
  <si>
    <t>Термометр БТ-52.211, Росма,  730/1,18/5,33</t>
  </si>
  <si>
    <t xml:space="preserve">шт
</t>
  </si>
  <si>
    <t xml:space="preserve">116,07
</t>
  </si>
  <si>
    <t xml:space="preserve">618,65
</t>
  </si>
  <si>
    <t>ТСЦ-901-0002</t>
  </si>
  <si>
    <t>Лоток металлический перфорированный 100х50, ДКС, арт 35262, 205,29/1,18/5,33</t>
  </si>
  <si>
    <t xml:space="preserve">м
</t>
  </si>
  <si>
    <t xml:space="preserve">32,64
</t>
  </si>
  <si>
    <t xml:space="preserve">173,97
</t>
  </si>
  <si>
    <t>ТСЦ-901-0003</t>
  </si>
  <si>
    <t>Термопреобразователь сопротивления ДТС045-50М, Овен, 625,4/1,18/5,33</t>
  </si>
  <si>
    <t xml:space="preserve">99,44
</t>
  </si>
  <si>
    <t xml:space="preserve">530,02
</t>
  </si>
  <si>
    <t>ТСЦ-901-0004</t>
  </si>
  <si>
    <t>Манометр ТМ-510, Росма, 395/1,18/5,33</t>
  </si>
  <si>
    <t xml:space="preserve">62,8
</t>
  </si>
  <si>
    <t xml:space="preserve">334,72
</t>
  </si>
  <si>
    <t>ТСЦ-901-0005</t>
  </si>
  <si>
    <t>Датчик протока Caleffi 626600, 105*48/1,18/5,33</t>
  </si>
  <si>
    <t xml:space="preserve">801,35
</t>
  </si>
  <si>
    <t xml:space="preserve">4271,2
</t>
  </si>
  <si>
    <t>ТСЦ-901-0006</t>
  </si>
  <si>
    <t>Датчик протока Danfoss КР79, 78,14*48/1,18/5,33</t>
  </si>
  <si>
    <t xml:space="preserve">596,36
</t>
  </si>
  <si>
    <t xml:space="preserve">3178,6
</t>
  </si>
  <si>
    <t>ТСЦ-901-0007</t>
  </si>
  <si>
    <t>Труба гофрированная ПВХ, Ду16, ДКС, арт 90916, 5,73/1,18/5,33</t>
  </si>
  <si>
    <t xml:space="preserve">0,91
</t>
  </si>
  <si>
    <t xml:space="preserve">4,85
</t>
  </si>
  <si>
    <t>ТСЦ-901-0008</t>
  </si>
  <si>
    <t>Манометр сигнализирующий ДМ-2010Сг, Манотомь, 1490/1,18/5,33</t>
  </si>
  <si>
    <t xml:space="preserve">236,91
</t>
  </si>
  <si>
    <t xml:space="preserve">1262,73
</t>
  </si>
  <si>
    <t>ТСЦ-901-0010</t>
  </si>
  <si>
    <t>Кнопка управления ABLF-22, ИЭК, 156,91/1,18/5,33</t>
  </si>
  <si>
    <t xml:space="preserve">24,95
</t>
  </si>
  <si>
    <t xml:space="preserve">132,98
</t>
  </si>
  <si>
    <t>ТСЦ-901-0011</t>
  </si>
  <si>
    <t>Светосигнальная матрица AD22DS 230В, ИЭК, 55,45/1,18/5,33</t>
  </si>
  <si>
    <t xml:space="preserve">8,82
</t>
  </si>
  <si>
    <t xml:space="preserve">47,01
</t>
  </si>
  <si>
    <t>ТСЦ-901-0013</t>
  </si>
  <si>
    <t>DIN-рейка  (60см) оцинкованная ИЭК, 30,27/1,18/5,33</t>
  </si>
  <si>
    <t xml:space="preserve">4,81
</t>
  </si>
  <si>
    <t xml:space="preserve">25,64
</t>
  </si>
  <si>
    <t>ТСЦ-901-0018</t>
  </si>
  <si>
    <t>Кабель монтажный МКЭШ 3х1, Балтпромкомплект, 30,82/1,18/5,33</t>
  </si>
  <si>
    <t xml:space="preserve">4,9
</t>
  </si>
  <si>
    <t xml:space="preserve">26,12
</t>
  </si>
  <si>
    <t>ТСЦ-901-0019</t>
  </si>
  <si>
    <t>Кабель монтажный МКЭШ 4х1, Балтпромкомплект, 36,9/1,18/5,33</t>
  </si>
  <si>
    <t xml:space="preserve">5,87
</t>
  </si>
  <si>
    <t xml:space="preserve">31,29
</t>
  </si>
  <si>
    <t>ТСЦ-901-0022</t>
  </si>
  <si>
    <t>Провод гибкий ПВС 3х1, Минимакс, 18,2/1,18/5,33</t>
  </si>
  <si>
    <t xml:space="preserve">2,89
</t>
  </si>
  <si>
    <t xml:space="preserve">15,4
</t>
  </si>
  <si>
    <t>ТСЦ-901-0023</t>
  </si>
  <si>
    <t>Провод гибкий ПВС 4х1, Минимакс, 23,5/1,18/5,33</t>
  </si>
  <si>
    <t xml:space="preserve">3,74
</t>
  </si>
  <si>
    <t xml:space="preserve">19,93
</t>
  </si>
  <si>
    <t>Итого по строительным материалам</t>
  </si>
  <si>
    <t xml:space="preserve">                  Оборудование</t>
  </si>
  <si>
    <t>ТСЦ-999-0003</t>
  </si>
  <si>
    <t>Измерител ПИД-регулятор ТРМ212-Щ1.66, Овен, 3658/1,18/3,94</t>
  </si>
  <si>
    <t xml:space="preserve">786,8
</t>
  </si>
  <si>
    <t xml:space="preserve">3099,99
</t>
  </si>
  <si>
    <t>ТСЦ-999-0004</t>
  </si>
  <si>
    <t>Измерител ПИД-регулятор ТРМ202-Щ1.РР, Овен, 2950/1,18/3,94</t>
  </si>
  <si>
    <t xml:space="preserve">634,52
</t>
  </si>
  <si>
    <t xml:space="preserve">2500,01
</t>
  </si>
  <si>
    <t>ТСЦ-999-0010</t>
  </si>
  <si>
    <t>Щит распределительный навесной ЩМП-3-0 74, ИЭК, 3234,42/1,18/3,94</t>
  </si>
  <si>
    <t xml:space="preserve">695,69
</t>
  </si>
  <si>
    <t xml:space="preserve">2741,02
</t>
  </si>
  <si>
    <t>ТСЦ-999-0011</t>
  </si>
  <si>
    <t>Выключатель автоматический ВА 47-29 1Р 1, 2, 3А, ИЭК, 57,99/1,18/3,94</t>
  </si>
  <si>
    <t xml:space="preserve">12,47
</t>
  </si>
  <si>
    <t xml:space="preserve">49,13
</t>
  </si>
  <si>
    <t>ТСЦ-999-0013</t>
  </si>
  <si>
    <t>Реле промежуточное РЭК78/4, 220В, ИЭК, 80,02/1,18/3,94</t>
  </si>
  <si>
    <t xml:space="preserve">17,21
</t>
  </si>
  <si>
    <t xml:space="preserve">67,81
</t>
  </si>
  <si>
    <t>Итого оборудование</t>
  </si>
  <si>
    <t xml:space="preserve"> </t>
  </si>
  <si>
    <t>Стройка: Челябинская область, Ашинский район, г.Сим</t>
  </si>
  <si>
    <t>Объект: Капитальный ремонт котельной по ул. 40 лет Октября 15а, с заменой котла КВ-3/95 на КВ-ГМ-3,48-95Н</t>
  </si>
  <si>
    <t>Составлена в базисных ценах на 01.2000 г. и текущих ценах на 1 квартал 2014г.</t>
  </si>
  <si>
    <t>на Автоматизация тепломеханических процессов, изм. 1</t>
  </si>
  <si>
    <t>ЛОКАЛЬНЫЙ РЕСУРСНЫЙ СМЕТНЫЙ РАСЧЕТ  № 2-4-1</t>
  </si>
  <si>
    <t>ЛОКАЛЬНАЯ СМЕТА № 2-4-1</t>
  </si>
  <si>
    <t>УТВЕРЖДАЮ</t>
  </si>
  <si>
    <t>Глава Симского городского поселения</t>
  </si>
  <si>
    <t>____________________ В.А. Саблуков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</si>
</sst>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i/>
      <sz val="9"/>
      <name val="Arial"/>
      <family val="2"/>
    </font>
    <font>
      <b/>
      <i/>
      <sz val="10"/>
      <name val="Arial Cyr"/>
      <family val="0"/>
    </font>
    <font>
      <b/>
      <i/>
      <sz val="10"/>
      <name val="Arial"/>
      <family val="2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37" fillId="27" borderId="3" applyNumberFormat="0" applyAlignment="0" applyProtection="0"/>
    <xf numFmtId="0" fontId="3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8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1">
      <alignment horizontal="center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50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4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6" fillId="0" borderId="0" xfId="80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80" applyFont="1" applyAlignment="1">
      <alignment horizontal="left"/>
      <protection/>
    </xf>
    <xf numFmtId="0" fontId="9" fillId="0" borderId="0" xfId="80" applyFont="1">
      <alignment horizontal="center"/>
      <protection/>
    </xf>
    <xf numFmtId="0" fontId="8" fillId="0" borderId="0" xfId="80" applyFont="1">
      <alignment horizontal="center"/>
      <protection/>
    </xf>
    <xf numFmtId="0" fontId="11" fillId="0" borderId="11" xfId="0" applyFont="1" applyBorder="1" applyAlignment="1">
      <alignment vertical="top"/>
    </xf>
    <xf numFmtId="164" fontId="11" fillId="0" borderId="12" xfId="60" applyNumberFormat="1" applyFont="1" applyBorder="1" applyAlignment="1">
      <alignment horizontal="right"/>
      <protection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right" vertical="top"/>
    </xf>
    <xf numFmtId="0" fontId="6" fillId="0" borderId="0" xfId="58" applyFont="1">
      <alignment/>
      <protection/>
    </xf>
    <xf numFmtId="0" fontId="6" fillId="0" borderId="0" xfId="60" applyFont="1">
      <alignment/>
      <protection/>
    </xf>
    <xf numFmtId="2" fontId="11" fillId="0" borderId="13" xfId="0" applyNumberFormat="1" applyFont="1" applyBorder="1" applyAlignment="1">
      <alignment horizontal="right" vertical="top"/>
    </xf>
    <xf numFmtId="0" fontId="8" fillId="0" borderId="13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2" fontId="11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top" wrapText="1"/>
    </xf>
    <xf numFmtId="2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right" vertical="top" wrapText="1"/>
    </xf>
    <xf numFmtId="2" fontId="8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8" fillId="0" borderId="0" xfId="54" applyFont="1" applyAlignment="1">
      <alignment horizontal="right" vertical="top" wrapText="1"/>
      <protection/>
    </xf>
    <xf numFmtId="0" fontId="8" fillId="0" borderId="0" xfId="83" applyFont="1" applyAlignment="1">
      <alignment horizontal="left" vertical="top"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12" xfId="0" applyFont="1" applyBorder="1" applyAlignment="1">
      <alignment vertical="top"/>
    </xf>
    <xf numFmtId="164" fontId="10" fillId="0" borderId="12" xfId="60" applyNumberFormat="1" applyFont="1" applyBorder="1" applyAlignment="1">
      <alignment horizontal="right"/>
      <protection/>
    </xf>
    <xf numFmtId="164" fontId="11" fillId="0" borderId="0" xfId="60" applyNumberFormat="1" applyFont="1" applyBorder="1" applyAlignment="1">
      <alignment horizontal="right"/>
      <protection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8" fillId="0" borderId="0" xfId="54" applyNumberFormat="1" applyFont="1" applyAlignment="1">
      <alignment horizontal="right" vertical="top" wrapText="1"/>
      <protection/>
    </xf>
    <xf numFmtId="2" fontId="6" fillId="0" borderId="0" xfId="0" applyNumberFormat="1" applyFont="1" applyAlignment="1">
      <alignment/>
    </xf>
    <xf numFmtId="2" fontId="6" fillId="0" borderId="0" xfId="54" applyNumberFormat="1" applyFont="1" applyAlignment="1">
      <alignment horizontal="right" vertical="top" wrapText="1"/>
      <protection/>
    </xf>
    <xf numFmtId="0" fontId="6" fillId="0" borderId="0" xfId="0" applyFont="1" applyAlignment="1">
      <alignment vertical="top"/>
    </xf>
    <xf numFmtId="0" fontId="6" fillId="0" borderId="18" xfId="62" applyFont="1" applyBorder="1">
      <alignment horizontal="center" wrapText="1"/>
      <protection/>
    </xf>
    <xf numFmtId="0" fontId="6" fillId="0" borderId="18" xfId="62" applyFont="1" applyFill="1" applyBorder="1">
      <alignment horizontal="center" wrapText="1"/>
      <protection/>
    </xf>
    <xf numFmtId="0" fontId="8" fillId="0" borderId="1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right" vertical="top" wrapText="1"/>
    </xf>
    <xf numFmtId="2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2" fontId="14" fillId="0" borderId="18" xfId="0" applyNumberFormat="1" applyFont="1" applyBorder="1" applyAlignment="1">
      <alignment horizontal="left" vertical="top" wrapText="1"/>
    </xf>
    <xf numFmtId="49" fontId="14" fillId="0" borderId="18" xfId="0" applyNumberFormat="1" applyFont="1" applyBorder="1" applyAlignment="1">
      <alignment horizontal="right" vertical="top" wrapText="1"/>
    </xf>
    <xf numFmtId="2" fontId="14" fillId="0" borderId="18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right" vertical="top" wrapText="1"/>
    </xf>
    <xf numFmtId="2" fontId="8" fillId="0" borderId="18" xfId="0" applyNumberFormat="1" applyFont="1" applyBorder="1" applyAlignment="1">
      <alignment horizontal="right" vertical="top" wrapText="1"/>
    </xf>
    <xf numFmtId="0" fontId="8" fillId="0" borderId="18" xfId="0" applyFont="1" applyBorder="1" applyAlignment="1">
      <alignment horizontal="right" vertical="top" wrapText="1"/>
    </xf>
    <xf numFmtId="0" fontId="8" fillId="0" borderId="18" xfId="0" applyFont="1" applyBorder="1" applyAlignment="1">
      <alignment horizontal="left" vertical="top" wrapText="1"/>
    </xf>
    <xf numFmtId="2" fontId="8" fillId="0" borderId="18" xfId="0" applyNumberFormat="1" applyFont="1" applyBorder="1" applyAlignment="1">
      <alignment horizontal="left" vertical="top" wrapText="1"/>
    </xf>
    <xf numFmtId="49" fontId="8" fillId="0" borderId="18" xfId="0" applyNumberFormat="1" applyFont="1" applyBorder="1" applyAlignment="1">
      <alignment horizontal="right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" xfId="42" applyFont="1" applyBorder="1">
      <alignment horizontal="center"/>
      <protection/>
    </xf>
    <xf numFmtId="0" fontId="6" fillId="0" borderId="1" xfId="42" applyFont="1" applyBorder="1">
      <alignment horizontal="center"/>
      <protection/>
    </xf>
    <xf numFmtId="0" fontId="8" fillId="0" borderId="1" xfId="0" applyFont="1" applyBorder="1" applyAlignment="1">
      <alignment horizontal="right" vertical="top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right" vertical="top"/>
    </xf>
    <xf numFmtId="1" fontId="6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/>
    </xf>
    <xf numFmtId="49" fontId="11" fillId="0" borderId="1" xfId="0" applyNumberFormat="1" applyFont="1" applyBorder="1" applyAlignment="1">
      <alignment horizontal="left" vertical="top" wrapText="1"/>
    </xf>
    <xf numFmtId="2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right" vertical="top" wrapText="1"/>
    </xf>
    <xf numFmtId="2" fontId="11" fillId="0" borderId="1" xfId="0" applyNumberFormat="1" applyFont="1" applyBorder="1" applyAlignment="1">
      <alignment horizontal="right" vertical="top"/>
    </xf>
    <xf numFmtId="1" fontId="10" fillId="0" borderId="1" xfId="0" applyNumberFormat="1" applyFont="1" applyBorder="1" applyAlignment="1">
      <alignment horizontal="right" vertical="top" wrapText="1"/>
    </xf>
    <xf numFmtId="0" fontId="11" fillId="0" borderId="18" xfId="0" applyFont="1" applyBorder="1" applyAlignment="1">
      <alignment horizontal="right" vertical="top"/>
    </xf>
    <xf numFmtId="49" fontId="11" fillId="0" borderId="18" xfId="0" applyNumberFormat="1" applyFont="1" applyBorder="1" applyAlignment="1">
      <alignment horizontal="left" vertical="top" wrapText="1"/>
    </xf>
    <xf numFmtId="2" fontId="11" fillId="0" borderId="18" xfId="0" applyNumberFormat="1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2" fontId="11" fillId="0" borderId="18" xfId="0" applyNumberFormat="1" applyFont="1" applyBorder="1" applyAlignment="1">
      <alignment horizontal="right" vertical="top" wrapText="1"/>
    </xf>
    <xf numFmtId="2" fontId="11" fillId="0" borderId="18" xfId="0" applyNumberFormat="1" applyFont="1" applyBorder="1" applyAlignment="1">
      <alignment horizontal="right" vertical="top"/>
    </xf>
    <xf numFmtId="1" fontId="10" fillId="0" borderId="18" xfId="0" applyNumberFormat="1" applyFont="1" applyBorder="1" applyAlignment="1">
      <alignment horizontal="right" vertical="top" wrapText="1"/>
    </xf>
    <xf numFmtId="2" fontId="8" fillId="0" borderId="1" xfId="54" applyNumberFormat="1" applyFont="1" applyBorder="1" applyAlignment="1">
      <alignment horizontal="right" vertical="top" wrapText="1"/>
      <protection/>
    </xf>
    <xf numFmtId="2" fontId="6" fillId="0" borderId="1" xfId="0" applyNumberFormat="1" applyFont="1" applyBorder="1" applyAlignment="1">
      <alignment/>
    </xf>
    <xf numFmtId="2" fontId="6" fillId="0" borderId="1" xfId="54" applyNumberFormat="1" applyFont="1" applyBorder="1" applyAlignment="1">
      <alignment horizontal="right" vertical="top" wrapText="1"/>
      <protection/>
    </xf>
    <xf numFmtId="0" fontId="8" fillId="0" borderId="1" xfId="54" applyFont="1" applyBorder="1" applyAlignment="1">
      <alignment horizontal="right" vertical="top" wrapText="1"/>
      <protection/>
    </xf>
    <xf numFmtId="0" fontId="8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2" fontId="10" fillId="0" borderId="19" xfId="58" applyNumberFormat="1" applyFont="1" applyBorder="1" applyAlignment="1">
      <alignment horizontal="right"/>
      <protection/>
    </xf>
    <xf numFmtId="2" fontId="10" fillId="0" borderId="12" xfId="58" applyNumberFormat="1" applyFont="1" applyBorder="1" applyAlignment="1">
      <alignment horizontal="right"/>
      <protection/>
    </xf>
    <xf numFmtId="2" fontId="11" fillId="0" borderId="19" xfId="60" applyNumberFormat="1" applyFont="1" applyBorder="1" applyAlignment="1">
      <alignment horizontal="right"/>
      <protection/>
    </xf>
    <xf numFmtId="2" fontId="11" fillId="0" borderId="12" xfId="60" applyNumberFormat="1" applyFont="1" applyBorder="1" applyAlignment="1">
      <alignment horizontal="right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9" fillId="0" borderId="0" xfId="80" applyFont="1">
      <alignment horizontal="center"/>
      <protection/>
    </xf>
    <xf numFmtId="0" fontId="8" fillId="0" borderId="0" xfId="80" applyFont="1">
      <alignment horizontal="center"/>
      <protection/>
    </xf>
    <xf numFmtId="0" fontId="8" fillId="0" borderId="0" xfId="80" applyFont="1" applyAlignment="1">
      <alignment horizontal="left"/>
      <protection/>
    </xf>
    <xf numFmtId="0" fontId="8" fillId="0" borderId="1" xfId="54" applyFont="1" applyBorder="1" applyAlignment="1">
      <alignment horizontal="left" vertical="top" wrapText="1"/>
      <protection/>
    </xf>
    <xf numFmtId="0" fontId="11" fillId="0" borderId="1" xfId="54" applyFont="1" applyBorder="1" applyAlignment="1">
      <alignment horizontal="left" vertical="top" wrapText="1"/>
      <protection/>
    </xf>
    <xf numFmtId="0" fontId="1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0" xfId="80" applyFont="1" applyBorder="1" applyAlignment="1">
      <alignment horizontal="left"/>
      <protection/>
    </xf>
    <xf numFmtId="0" fontId="7" fillId="0" borderId="0" xfId="0" applyFont="1" applyBorder="1" applyAlignment="1">
      <alignment horizontal="left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ндексы" xfId="52"/>
    <cellStyle name="Итог" xfId="53"/>
    <cellStyle name="Итоги" xfId="54"/>
    <cellStyle name="ИтогоАктБазЦ" xfId="55"/>
    <cellStyle name="ИтогоАктБИМ" xfId="56"/>
    <cellStyle name="ИтогоАктРесМет" xfId="57"/>
    <cellStyle name="ИтогоБазЦ" xfId="58"/>
    <cellStyle name="ИтогоБИМ" xfId="59"/>
    <cellStyle name="ИтогоРесМет" xfId="60"/>
    <cellStyle name="Контрольная ячейка" xfId="61"/>
    <cellStyle name="ЛокСмета" xfId="62"/>
    <cellStyle name="ЛокСмМТСН" xfId="63"/>
    <cellStyle name="М29" xfId="64"/>
    <cellStyle name="Название" xfId="65"/>
    <cellStyle name="Нейтральный" xfId="66"/>
    <cellStyle name="ОбСмета" xfId="67"/>
    <cellStyle name="Параметр" xfId="68"/>
    <cellStyle name="ПеременныеСметы" xfId="69"/>
    <cellStyle name="Плохой" xfId="70"/>
    <cellStyle name="Пояснение" xfId="71"/>
    <cellStyle name="Примечание" xfId="72"/>
    <cellStyle name="Percent" xfId="73"/>
    <cellStyle name="РесСмета" xfId="74"/>
    <cellStyle name="СводВедРес" xfId="75"/>
    <cellStyle name="СводкаСтоимРаб" xfId="76"/>
    <cellStyle name="СводРасч" xfId="77"/>
    <cellStyle name="Связанная ячейка" xfId="78"/>
    <cellStyle name="Текст предупреждения" xfId="79"/>
    <cellStyle name="Титул" xfId="80"/>
    <cellStyle name="Comma" xfId="81"/>
    <cellStyle name="Comma [0]" xfId="82"/>
    <cellStyle name="Хвост" xfId="83"/>
    <cellStyle name="Хороший" xfId="84"/>
    <cellStyle name="Ценник" xfId="85"/>
    <cellStyle name="Экспертиза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91"/>
  <sheetViews>
    <sheetView showGridLines="0" tabSelected="1" zoomScalePageLayoutView="0" workbookViewId="0" topLeftCell="A1">
      <selection activeCell="I10" sqref="I10"/>
    </sheetView>
  </sheetViews>
  <sheetFormatPr defaultColWidth="9.00390625" defaultRowHeight="12.75"/>
  <cols>
    <col min="1" max="1" width="6.00390625" style="1" customWidth="1"/>
    <col min="2" max="2" width="35.75390625" style="1" customWidth="1"/>
    <col min="3" max="3" width="11.875" style="1" customWidth="1"/>
    <col min="4" max="6" width="11.625" style="1" customWidth="1"/>
    <col min="7" max="7" width="12.75390625" style="1" customWidth="1"/>
    <col min="8" max="8" width="11.875" style="1" customWidth="1"/>
    <col min="9" max="9" width="11.625" style="1" customWidth="1"/>
    <col min="10" max="10" width="12.75390625" style="1" customWidth="1"/>
    <col min="11" max="11" width="11.625" style="1" customWidth="1"/>
    <col min="12" max="20" width="9.125" style="1" hidden="1" customWidth="1"/>
    <col min="21" max="21" width="11.625" style="1" customWidth="1"/>
    <col min="22" max="23" width="0" style="1" hidden="1" customWidth="1"/>
    <col min="24" max="26" width="9.125" style="1" customWidth="1"/>
    <col min="27" max="27" width="0" style="1" hidden="1" customWidth="1"/>
    <col min="28" max="16384" width="9.125" style="1" customWidth="1"/>
  </cols>
  <sheetData>
    <row r="1" ht="12.75"/>
    <row r="2" spans="1:10" ht="15.75">
      <c r="A2" s="2" t="s">
        <v>36</v>
      </c>
      <c r="H2" s="3" t="s">
        <v>711</v>
      </c>
      <c r="I2" s="2"/>
      <c r="J2" s="2"/>
    </row>
    <row r="3" spans="1:10" ht="15.75">
      <c r="A3" s="2"/>
      <c r="H3" s="3" t="s">
        <v>712</v>
      </c>
      <c r="I3" s="2"/>
      <c r="J3" s="2"/>
    </row>
    <row r="4" spans="1:10" ht="15.75">
      <c r="A4" s="4"/>
      <c r="B4" s="5"/>
      <c r="C4" s="5"/>
      <c r="D4" s="5"/>
      <c r="E4" s="5"/>
      <c r="F4" s="5"/>
      <c r="G4" s="5"/>
      <c r="H4" s="140" t="s">
        <v>713</v>
      </c>
      <c r="I4" s="2"/>
      <c r="J4" s="2"/>
    </row>
    <row r="5" spans="1:10" ht="15.75">
      <c r="A5" s="5"/>
      <c r="B5" s="5"/>
      <c r="C5" s="5"/>
      <c r="D5" s="5"/>
      <c r="E5" s="5"/>
      <c r="F5" s="5"/>
      <c r="G5" s="5"/>
      <c r="H5" s="141" t="s">
        <v>37</v>
      </c>
      <c r="I5" s="2"/>
      <c r="J5" s="2"/>
    </row>
    <row r="6" spans="1:8" ht="12.75">
      <c r="A6" s="5"/>
      <c r="B6" s="5"/>
      <c r="C6" s="5"/>
      <c r="D6" s="5"/>
      <c r="E6" s="5"/>
      <c r="F6" s="5"/>
      <c r="G6" s="5"/>
      <c r="H6" s="5"/>
    </row>
    <row r="7" spans="1:4" s="8" customFormat="1" ht="12">
      <c r="A7" s="6"/>
      <c r="B7" s="7"/>
      <c r="C7" s="7"/>
      <c r="D7" s="7"/>
    </row>
    <row r="8" spans="1:4" s="8" customFormat="1" ht="12">
      <c r="A8" s="9" t="s">
        <v>705</v>
      </c>
      <c r="B8" s="7"/>
      <c r="C8" s="7"/>
      <c r="D8" s="7"/>
    </row>
    <row r="9" spans="1:4" s="8" customFormat="1" ht="12">
      <c r="A9" s="6"/>
      <c r="B9" s="7"/>
      <c r="C9" s="7"/>
      <c r="D9" s="7"/>
    </row>
    <row r="10" spans="1:4" s="8" customFormat="1" ht="12">
      <c r="A10" s="9" t="s">
        <v>706</v>
      </c>
      <c r="B10" s="7"/>
      <c r="C10" s="7"/>
      <c r="D10" s="7"/>
    </row>
    <row r="11" spans="1:21" s="8" customFormat="1" ht="15">
      <c r="A11" s="120" t="s">
        <v>710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</row>
    <row r="12" spans="1:21" s="8" customFormat="1" ht="12">
      <c r="A12" s="121" t="s">
        <v>33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</row>
    <row r="13" spans="1:21" s="8" customFormat="1" ht="12">
      <c r="A13" s="121" t="s">
        <v>708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</row>
    <row r="14" spans="1:21" s="8" customFormat="1" ht="12">
      <c r="A14" s="122" t="s">
        <v>38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</row>
    <row r="15" s="8" customFormat="1" ht="12"/>
    <row r="16" spans="7:21" s="8" customFormat="1" ht="12">
      <c r="G16" s="116" t="s">
        <v>18</v>
      </c>
      <c r="H16" s="117"/>
      <c r="I16" s="118"/>
      <c r="J16" s="116" t="s">
        <v>19</v>
      </c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8"/>
    </row>
    <row r="17" spans="4:21" s="8" customFormat="1" ht="12.75">
      <c r="D17" s="6" t="s">
        <v>2</v>
      </c>
      <c r="G17" s="110">
        <f>12557/1000</f>
        <v>12.557</v>
      </c>
      <c r="H17" s="111"/>
      <c r="I17" s="12" t="s">
        <v>3</v>
      </c>
      <c r="J17" s="112">
        <f>84965/1000</f>
        <v>84.965</v>
      </c>
      <c r="K17" s="113"/>
      <c r="L17" s="13"/>
      <c r="M17" s="13"/>
      <c r="N17" s="13"/>
      <c r="O17" s="13"/>
      <c r="P17" s="13"/>
      <c r="Q17" s="13"/>
      <c r="R17" s="13"/>
      <c r="S17" s="13"/>
      <c r="T17" s="13"/>
      <c r="U17" s="12" t="s">
        <v>3</v>
      </c>
    </row>
    <row r="18" spans="4:21" s="8" customFormat="1" ht="12.75">
      <c r="D18" s="14" t="s">
        <v>34</v>
      </c>
      <c r="F18" s="15"/>
      <c r="G18" s="110">
        <f>2485/1000</f>
        <v>2.485</v>
      </c>
      <c r="H18" s="111"/>
      <c r="I18" s="12" t="s">
        <v>3</v>
      </c>
      <c r="J18" s="112">
        <f>9788/1000</f>
        <v>9.788</v>
      </c>
      <c r="K18" s="113"/>
      <c r="L18" s="13"/>
      <c r="M18" s="13"/>
      <c r="N18" s="13"/>
      <c r="O18" s="13"/>
      <c r="P18" s="13"/>
      <c r="Q18" s="13"/>
      <c r="R18" s="13"/>
      <c r="S18" s="13"/>
      <c r="T18" s="13"/>
      <c r="U18" s="12" t="s">
        <v>3</v>
      </c>
    </row>
    <row r="19" spans="4:21" s="8" customFormat="1" ht="12.75">
      <c r="D19" s="14" t="s">
        <v>35</v>
      </c>
      <c r="F19" s="15"/>
      <c r="G19" s="110">
        <f>10072/1000</f>
        <v>10.072</v>
      </c>
      <c r="H19" s="111"/>
      <c r="I19" s="12" t="s">
        <v>3</v>
      </c>
      <c r="J19" s="112">
        <f>75177/1000</f>
        <v>75.177</v>
      </c>
      <c r="K19" s="113"/>
      <c r="L19" s="13"/>
      <c r="M19" s="13"/>
      <c r="N19" s="13"/>
      <c r="O19" s="13"/>
      <c r="P19" s="13"/>
      <c r="Q19" s="13"/>
      <c r="R19" s="13"/>
      <c r="S19" s="13"/>
      <c r="T19" s="13"/>
      <c r="U19" s="12" t="s">
        <v>3</v>
      </c>
    </row>
    <row r="20" spans="4:23" s="8" customFormat="1" ht="12.75">
      <c r="D20" s="6" t="s">
        <v>4</v>
      </c>
      <c r="G20" s="110">
        <f>(V20+V21)/1000</f>
        <v>0.16591999999999998</v>
      </c>
      <c r="H20" s="111"/>
      <c r="I20" s="12" t="s">
        <v>5</v>
      </c>
      <c r="J20" s="112">
        <f>(W20+W21)/1000</f>
        <v>0.16591999999999998</v>
      </c>
      <c r="K20" s="113"/>
      <c r="L20" s="13"/>
      <c r="M20" s="13"/>
      <c r="N20" s="13"/>
      <c r="O20" s="13"/>
      <c r="P20" s="13"/>
      <c r="Q20" s="13"/>
      <c r="R20" s="13"/>
      <c r="S20" s="13"/>
      <c r="T20" s="13"/>
      <c r="U20" s="12" t="s">
        <v>5</v>
      </c>
      <c r="V20" s="16">
        <v>162.17</v>
      </c>
      <c r="W20" s="17">
        <v>162.17</v>
      </c>
    </row>
    <row r="21" spans="4:23" s="8" customFormat="1" ht="12.75">
      <c r="D21" s="6" t="s">
        <v>6</v>
      </c>
      <c r="G21" s="110">
        <f>2068/1000</f>
        <v>2.068</v>
      </c>
      <c r="H21" s="111"/>
      <c r="I21" s="12" t="s">
        <v>3</v>
      </c>
      <c r="J21" s="112">
        <f>22800/1000</f>
        <v>22.8</v>
      </c>
      <c r="K21" s="113"/>
      <c r="L21" s="13"/>
      <c r="M21" s="13"/>
      <c r="N21" s="13"/>
      <c r="O21" s="13"/>
      <c r="P21" s="13"/>
      <c r="Q21" s="13"/>
      <c r="R21" s="13"/>
      <c r="S21" s="13"/>
      <c r="T21" s="13"/>
      <c r="U21" s="12" t="s">
        <v>3</v>
      </c>
      <c r="V21" s="16">
        <v>3.75</v>
      </c>
      <c r="W21" s="17">
        <v>3.75</v>
      </c>
    </row>
    <row r="22" spans="6:21" s="8" customFormat="1" ht="12">
      <c r="F22" s="7"/>
      <c r="G22" s="18"/>
      <c r="H22" s="18"/>
      <c r="I22" s="19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9"/>
    </row>
    <row r="23" spans="2:21" s="8" customFormat="1" ht="12">
      <c r="B23" s="7"/>
      <c r="C23" s="7"/>
      <c r="D23" s="7"/>
      <c r="F23" s="15"/>
      <c r="G23" s="21"/>
      <c r="H23" s="21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2"/>
    </row>
    <row r="24" s="8" customFormat="1" ht="12">
      <c r="A24" s="6" t="s">
        <v>707</v>
      </c>
    </row>
    <row r="25" s="8" customFormat="1" ht="12.75" thickBot="1">
      <c r="A25" s="24"/>
    </row>
    <row r="26" spans="1:21" s="26" customFormat="1" ht="27" customHeight="1" thickBot="1">
      <c r="A26" s="119" t="s">
        <v>7</v>
      </c>
      <c r="B26" s="119" t="s">
        <v>8</v>
      </c>
      <c r="C26" s="119" t="s">
        <v>9</v>
      </c>
      <c r="D26" s="115" t="s">
        <v>10</v>
      </c>
      <c r="E26" s="115"/>
      <c r="F26" s="115"/>
      <c r="G26" s="115" t="s">
        <v>11</v>
      </c>
      <c r="H26" s="115"/>
      <c r="I26" s="115"/>
      <c r="J26" s="115" t="s">
        <v>12</v>
      </c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</row>
    <row r="27" spans="1:21" s="26" customFormat="1" ht="22.5" customHeight="1" thickBot="1">
      <c r="A27" s="119"/>
      <c r="B27" s="119"/>
      <c r="C27" s="119"/>
      <c r="D27" s="114" t="s">
        <v>1</v>
      </c>
      <c r="E27" s="25" t="s">
        <v>13</v>
      </c>
      <c r="F27" s="25" t="s">
        <v>14</v>
      </c>
      <c r="G27" s="114" t="s">
        <v>1</v>
      </c>
      <c r="H27" s="25" t="s">
        <v>13</v>
      </c>
      <c r="I27" s="25" t="s">
        <v>14</v>
      </c>
      <c r="J27" s="114" t="s">
        <v>1</v>
      </c>
      <c r="K27" s="25" t="s">
        <v>13</v>
      </c>
      <c r="L27" s="25"/>
      <c r="M27" s="25"/>
      <c r="N27" s="25"/>
      <c r="O27" s="25"/>
      <c r="P27" s="25"/>
      <c r="Q27" s="25"/>
      <c r="R27" s="25"/>
      <c r="S27" s="25"/>
      <c r="T27" s="25"/>
      <c r="U27" s="25" t="s">
        <v>14</v>
      </c>
    </row>
    <row r="28" spans="1:21" s="26" customFormat="1" ht="22.5" customHeight="1" thickBot="1">
      <c r="A28" s="119"/>
      <c r="B28" s="119"/>
      <c r="C28" s="119"/>
      <c r="D28" s="114"/>
      <c r="E28" s="25" t="s">
        <v>15</v>
      </c>
      <c r="F28" s="25" t="s">
        <v>16</v>
      </c>
      <c r="G28" s="114"/>
      <c r="H28" s="25" t="s">
        <v>15</v>
      </c>
      <c r="I28" s="25" t="s">
        <v>16</v>
      </c>
      <c r="J28" s="114"/>
      <c r="K28" s="25" t="s">
        <v>15</v>
      </c>
      <c r="L28" s="25"/>
      <c r="M28" s="25"/>
      <c r="N28" s="25"/>
      <c r="O28" s="25"/>
      <c r="P28" s="25"/>
      <c r="Q28" s="25"/>
      <c r="R28" s="25"/>
      <c r="S28" s="25"/>
      <c r="T28" s="25"/>
      <c r="U28" s="25" t="s">
        <v>16</v>
      </c>
    </row>
    <row r="29" spans="1:21" s="7" customFormat="1" ht="12.75">
      <c r="A29" s="51">
        <v>1</v>
      </c>
      <c r="B29" s="51">
        <v>2</v>
      </c>
      <c r="C29" s="51">
        <v>3</v>
      </c>
      <c r="D29" s="52">
        <v>4</v>
      </c>
      <c r="E29" s="51">
        <v>5</v>
      </c>
      <c r="F29" s="51">
        <v>6</v>
      </c>
      <c r="G29" s="52">
        <v>7</v>
      </c>
      <c r="H29" s="51">
        <v>8</v>
      </c>
      <c r="I29" s="51">
        <v>9</v>
      </c>
      <c r="J29" s="52">
        <v>10</v>
      </c>
      <c r="K29" s="51">
        <v>11</v>
      </c>
      <c r="L29" s="51"/>
      <c r="M29" s="51"/>
      <c r="N29" s="51"/>
      <c r="O29" s="51"/>
      <c r="P29" s="51"/>
      <c r="Q29" s="51"/>
      <c r="R29" s="51"/>
      <c r="S29" s="51"/>
      <c r="T29" s="51"/>
      <c r="U29" s="51">
        <v>12</v>
      </c>
    </row>
    <row r="30" spans="1:21" s="32" customFormat="1" ht="21" customHeight="1">
      <c r="A30" s="108" t="s">
        <v>40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</row>
    <row r="31" spans="1:21" s="32" customFormat="1" ht="48">
      <c r="A31" s="53">
        <v>1</v>
      </c>
      <c r="B31" s="54" t="s">
        <v>41</v>
      </c>
      <c r="C31" s="55" t="s">
        <v>42</v>
      </c>
      <c r="D31" s="56">
        <v>14.23</v>
      </c>
      <c r="E31" s="57" t="s">
        <v>43</v>
      </c>
      <c r="F31" s="56"/>
      <c r="G31" s="56">
        <v>157</v>
      </c>
      <c r="H31" s="56" t="s">
        <v>44</v>
      </c>
      <c r="I31" s="56"/>
      <c r="J31" s="56">
        <v>1634</v>
      </c>
      <c r="K31" s="57" t="s">
        <v>45</v>
      </c>
      <c r="L31" s="57"/>
      <c r="M31" s="57"/>
      <c r="N31" s="57"/>
      <c r="O31" s="57"/>
      <c r="P31" s="57"/>
      <c r="Q31" s="57"/>
      <c r="R31" s="57"/>
      <c r="S31" s="57"/>
      <c r="T31" s="57"/>
      <c r="U31" s="57"/>
    </row>
    <row r="32" spans="1:26" s="7" customFormat="1" ht="12">
      <c r="A32" s="58"/>
      <c r="B32" s="59" t="s">
        <v>46</v>
      </c>
      <c r="C32" s="60" t="s">
        <v>47</v>
      </c>
      <c r="D32" s="61"/>
      <c r="E32" s="62"/>
      <c r="F32" s="61"/>
      <c r="G32" s="61">
        <v>130</v>
      </c>
      <c r="H32" s="61"/>
      <c r="I32" s="61"/>
      <c r="J32" s="61">
        <v>1224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32"/>
      <c r="W32" s="32"/>
      <c r="X32" s="32"/>
      <c r="Y32" s="32"/>
      <c r="Z32" s="32"/>
    </row>
    <row r="33" spans="1:26" s="7" customFormat="1" ht="12">
      <c r="A33" s="58"/>
      <c r="B33" s="59" t="s">
        <v>48</v>
      </c>
      <c r="C33" s="60" t="s">
        <v>49</v>
      </c>
      <c r="D33" s="61"/>
      <c r="E33" s="62"/>
      <c r="F33" s="61"/>
      <c r="G33" s="61">
        <v>98</v>
      </c>
      <c r="H33" s="61"/>
      <c r="I33" s="61"/>
      <c r="J33" s="61">
        <v>864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32"/>
      <c r="W33" s="32"/>
      <c r="X33" s="32"/>
      <c r="Y33" s="32"/>
      <c r="Z33" s="32"/>
    </row>
    <row r="34" spans="1:26" s="7" customFormat="1" ht="12">
      <c r="A34" s="58"/>
      <c r="B34" s="59" t="s">
        <v>50</v>
      </c>
      <c r="C34" s="60" t="s">
        <v>51</v>
      </c>
      <c r="D34" s="61"/>
      <c r="E34" s="62"/>
      <c r="F34" s="61"/>
      <c r="G34" s="61">
        <v>406</v>
      </c>
      <c r="H34" s="61"/>
      <c r="I34" s="61"/>
      <c r="J34" s="61">
        <v>3957</v>
      </c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32"/>
      <c r="W34" s="32"/>
      <c r="X34" s="32"/>
      <c r="Y34" s="32"/>
      <c r="Z34" s="32"/>
    </row>
    <row r="35" spans="1:26" s="7" customFormat="1" ht="36">
      <c r="A35" s="53">
        <v>2</v>
      </c>
      <c r="B35" s="54" t="s">
        <v>52</v>
      </c>
      <c r="C35" s="55" t="s">
        <v>53</v>
      </c>
      <c r="D35" s="56">
        <v>62.8</v>
      </c>
      <c r="E35" s="57" t="s">
        <v>54</v>
      </c>
      <c r="F35" s="56"/>
      <c r="G35" s="56">
        <v>188</v>
      </c>
      <c r="H35" s="56" t="s">
        <v>55</v>
      </c>
      <c r="I35" s="56"/>
      <c r="J35" s="56">
        <v>1004</v>
      </c>
      <c r="K35" s="57" t="s">
        <v>56</v>
      </c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32"/>
      <c r="W35" s="32"/>
      <c r="X35" s="32"/>
      <c r="Y35" s="32"/>
      <c r="Z35" s="32"/>
    </row>
    <row r="36" spans="1:26" s="35" customFormat="1" ht="36">
      <c r="A36" s="53">
        <v>3</v>
      </c>
      <c r="B36" s="54" t="s">
        <v>57</v>
      </c>
      <c r="C36" s="55">
        <v>2</v>
      </c>
      <c r="D36" s="56">
        <v>116.07</v>
      </c>
      <c r="E36" s="57" t="s">
        <v>58</v>
      </c>
      <c r="F36" s="56"/>
      <c r="G36" s="56">
        <v>232</v>
      </c>
      <c r="H36" s="56" t="s">
        <v>59</v>
      </c>
      <c r="I36" s="56"/>
      <c r="J36" s="56">
        <v>1237</v>
      </c>
      <c r="K36" s="57" t="s">
        <v>60</v>
      </c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32"/>
      <c r="W36" s="32"/>
      <c r="X36" s="32"/>
      <c r="Y36" s="32"/>
      <c r="Z36" s="32"/>
    </row>
    <row r="37" spans="1:26" ht="48">
      <c r="A37" s="53">
        <v>4</v>
      </c>
      <c r="B37" s="54" t="s">
        <v>61</v>
      </c>
      <c r="C37" s="55" t="s">
        <v>53</v>
      </c>
      <c r="D37" s="56">
        <v>99.44</v>
      </c>
      <c r="E37" s="57" t="s">
        <v>62</v>
      </c>
      <c r="F37" s="56"/>
      <c r="G37" s="56">
        <v>298</v>
      </c>
      <c r="H37" s="56" t="s">
        <v>63</v>
      </c>
      <c r="I37" s="56"/>
      <c r="J37" s="56">
        <v>1590</v>
      </c>
      <c r="K37" s="57" t="s">
        <v>64</v>
      </c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32"/>
      <c r="W37" s="32"/>
      <c r="X37" s="32"/>
      <c r="Y37" s="32"/>
      <c r="Z37" s="32"/>
    </row>
    <row r="38" spans="1:26" ht="48">
      <c r="A38" s="53">
        <v>5</v>
      </c>
      <c r="B38" s="54" t="s">
        <v>65</v>
      </c>
      <c r="C38" s="55">
        <v>1</v>
      </c>
      <c r="D38" s="56">
        <v>236.91</v>
      </c>
      <c r="E38" s="57" t="s">
        <v>66</v>
      </c>
      <c r="F38" s="56"/>
      <c r="G38" s="56">
        <v>237</v>
      </c>
      <c r="H38" s="56" t="s">
        <v>67</v>
      </c>
      <c r="I38" s="56"/>
      <c r="J38" s="56">
        <v>1263</v>
      </c>
      <c r="K38" s="57" t="s">
        <v>68</v>
      </c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32"/>
      <c r="W38" s="32"/>
      <c r="X38" s="32"/>
      <c r="Y38" s="32"/>
      <c r="Z38" s="32"/>
    </row>
    <row r="39" spans="1:26" ht="48">
      <c r="A39" s="53">
        <v>6</v>
      </c>
      <c r="B39" s="54" t="s">
        <v>69</v>
      </c>
      <c r="C39" s="55">
        <v>1</v>
      </c>
      <c r="D39" s="56">
        <v>801.35</v>
      </c>
      <c r="E39" s="57" t="s">
        <v>70</v>
      </c>
      <c r="F39" s="56"/>
      <c r="G39" s="56">
        <v>801</v>
      </c>
      <c r="H39" s="56" t="s">
        <v>71</v>
      </c>
      <c r="I39" s="56"/>
      <c r="J39" s="56">
        <v>4271</v>
      </c>
      <c r="K39" s="57" t="s">
        <v>72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32"/>
      <c r="W39" s="32"/>
      <c r="X39" s="32"/>
      <c r="Y39" s="32"/>
      <c r="Z39" s="32"/>
    </row>
    <row r="40" spans="1:26" ht="48">
      <c r="A40" s="53">
        <v>7</v>
      </c>
      <c r="B40" s="54" t="s">
        <v>73</v>
      </c>
      <c r="C40" s="55">
        <v>1</v>
      </c>
      <c r="D40" s="56">
        <v>596.36</v>
      </c>
      <c r="E40" s="57" t="s">
        <v>74</v>
      </c>
      <c r="F40" s="56"/>
      <c r="G40" s="56">
        <v>596</v>
      </c>
      <c r="H40" s="56" t="s">
        <v>75</v>
      </c>
      <c r="I40" s="56"/>
      <c r="J40" s="56">
        <v>3179</v>
      </c>
      <c r="K40" s="57" t="s">
        <v>76</v>
      </c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32"/>
      <c r="W40" s="32"/>
      <c r="X40" s="32"/>
      <c r="Y40" s="32"/>
      <c r="Z40" s="32"/>
    </row>
    <row r="41" spans="1:26" ht="48">
      <c r="A41" s="53">
        <v>8</v>
      </c>
      <c r="B41" s="54" t="s">
        <v>77</v>
      </c>
      <c r="C41" s="55">
        <v>2</v>
      </c>
      <c r="D41" s="56">
        <v>185.46</v>
      </c>
      <c r="E41" s="57" t="s">
        <v>78</v>
      </c>
      <c r="F41" s="56" t="s">
        <v>79</v>
      </c>
      <c r="G41" s="56">
        <v>371</v>
      </c>
      <c r="H41" s="56" t="s">
        <v>80</v>
      </c>
      <c r="I41" s="56" t="s">
        <v>81</v>
      </c>
      <c r="J41" s="56">
        <v>3143</v>
      </c>
      <c r="K41" s="57" t="s">
        <v>82</v>
      </c>
      <c r="L41" s="57"/>
      <c r="M41" s="57"/>
      <c r="N41" s="57"/>
      <c r="O41" s="57"/>
      <c r="P41" s="57"/>
      <c r="Q41" s="57"/>
      <c r="R41" s="57"/>
      <c r="S41" s="57"/>
      <c r="T41" s="57"/>
      <c r="U41" s="57" t="s">
        <v>83</v>
      </c>
      <c r="V41" s="32"/>
      <c r="W41" s="32"/>
      <c r="X41" s="32"/>
      <c r="Y41" s="32"/>
      <c r="Z41" s="32"/>
    </row>
    <row r="42" spans="1:26" ht="12.75">
      <c r="A42" s="58"/>
      <c r="B42" s="59" t="s">
        <v>84</v>
      </c>
      <c r="C42" s="60" t="s">
        <v>47</v>
      </c>
      <c r="D42" s="61"/>
      <c r="E42" s="62"/>
      <c r="F42" s="61"/>
      <c r="G42" s="61">
        <v>214</v>
      </c>
      <c r="H42" s="61"/>
      <c r="I42" s="61"/>
      <c r="J42" s="61">
        <v>2002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32"/>
      <c r="W42" s="32"/>
      <c r="X42" s="32"/>
      <c r="Y42" s="32"/>
      <c r="Z42" s="32"/>
    </row>
    <row r="43" spans="1:26" ht="12.75">
      <c r="A43" s="58"/>
      <c r="B43" s="59" t="s">
        <v>85</v>
      </c>
      <c r="C43" s="60" t="s">
        <v>49</v>
      </c>
      <c r="D43" s="61"/>
      <c r="E43" s="62"/>
      <c r="F43" s="61"/>
      <c r="G43" s="61">
        <v>160</v>
      </c>
      <c r="H43" s="61"/>
      <c r="I43" s="61"/>
      <c r="J43" s="61">
        <v>1413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32"/>
      <c r="W43" s="32"/>
      <c r="X43" s="32"/>
      <c r="Y43" s="32"/>
      <c r="Z43" s="32"/>
    </row>
    <row r="44" spans="1:26" ht="12.75">
      <c r="A44" s="58"/>
      <c r="B44" s="59" t="s">
        <v>50</v>
      </c>
      <c r="C44" s="60" t="s">
        <v>51</v>
      </c>
      <c r="D44" s="61"/>
      <c r="E44" s="62"/>
      <c r="F44" s="61"/>
      <c r="G44" s="61">
        <v>795</v>
      </c>
      <c r="H44" s="61"/>
      <c r="I44" s="61"/>
      <c r="J44" s="61">
        <v>7011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32"/>
      <c r="W44" s="32"/>
      <c r="X44" s="32"/>
      <c r="Y44" s="32"/>
      <c r="Z44" s="32"/>
    </row>
    <row r="45" spans="1:26" ht="48">
      <c r="A45" s="53">
        <v>9</v>
      </c>
      <c r="B45" s="54" t="s">
        <v>86</v>
      </c>
      <c r="C45" s="55">
        <v>1</v>
      </c>
      <c r="D45" s="56">
        <v>786.8</v>
      </c>
      <c r="E45" s="57"/>
      <c r="F45" s="56"/>
      <c r="G45" s="56">
        <v>787</v>
      </c>
      <c r="H45" s="56"/>
      <c r="I45" s="56"/>
      <c r="J45" s="56">
        <v>3100</v>
      </c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32"/>
      <c r="W45" s="32"/>
      <c r="X45" s="32"/>
      <c r="Y45" s="32"/>
      <c r="Z45" s="32"/>
    </row>
    <row r="46" spans="1:26" ht="48">
      <c r="A46" s="53">
        <v>10</v>
      </c>
      <c r="B46" s="54" t="s">
        <v>87</v>
      </c>
      <c r="C46" s="55">
        <v>1</v>
      </c>
      <c r="D46" s="56">
        <v>634.52</v>
      </c>
      <c r="E46" s="57"/>
      <c r="F46" s="56"/>
      <c r="G46" s="56">
        <v>635</v>
      </c>
      <c r="H46" s="56"/>
      <c r="I46" s="56"/>
      <c r="J46" s="56">
        <v>2500</v>
      </c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32"/>
      <c r="W46" s="32"/>
      <c r="X46" s="32"/>
      <c r="Y46" s="32"/>
      <c r="Z46" s="32"/>
    </row>
    <row r="47" spans="1:26" ht="48">
      <c r="A47" s="53">
        <v>11</v>
      </c>
      <c r="B47" s="54" t="s">
        <v>88</v>
      </c>
      <c r="C47" s="55">
        <v>0.04</v>
      </c>
      <c r="D47" s="56">
        <v>3659.44</v>
      </c>
      <c r="E47" s="57" t="s">
        <v>89</v>
      </c>
      <c r="F47" s="56">
        <v>430.27</v>
      </c>
      <c r="G47" s="56">
        <v>146</v>
      </c>
      <c r="H47" s="56" t="s">
        <v>90</v>
      </c>
      <c r="I47" s="56">
        <v>17</v>
      </c>
      <c r="J47" s="56">
        <v>1708</v>
      </c>
      <c r="K47" s="57" t="s">
        <v>91</v>
      </c>
      <c r="L47" s="57"/>
      <c r="M47" s="57"/>
      <c r="N47" s="57"/>
      <c r="O47" s="57"/>
      <c r="P47" s="57"/>
      <c r="Q47" s="57"/>
      <c r="R47" s="57"/>
      <c r="S47" s="57"/>
      <c r="T47" s="57"/>
      <c r="U47" s="57">
        <v>99</v>
      </c>
      <c r="V47" s="32"/>
      <c r="W47" s="32"/>
      <c r="X47" s="32"/>
      <c r="Y47" s="32"/>
      <c r="Z47" s="32"/>
    </row>
    <row r="48" spans="1:26" ht="12.75">
      <c r="A48" s="58"/>
      <c r="B48" s="59" t="s">
        <v>92</v>
      </c>
      <c r="C48" s="60" t="s">
        <v>47</v>
      </c>
      <c r="D48" s="61"/>
      <c r="E48" s="62"/>
      <c r="F48" s="61"/>
      <c r="G48" s="61">
        <v>30</v>
      </c>
      <c r="H48" s="61"/>
      <c r="I48" s="61"/>
      <c r="J48" s="61">
        <v>275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32"/>
      <c r="W48" s="32"/>
      <c r="X48" s="32"/>
      <c r="Y48" s="32"/>
      <c r="Z48" s="32"/>
    </row>
    <row r="49" spans="1:26" ht="12.75">
      <c r="A49" s="58"/>
      <c r="B49" s="59" t="s">
        <v>93</v>
      </c>
      <c r="C49" s="60" t="s">
        <v>49</v>
      </c>
      <c r="D49" s="61"/>
      <c r="E49" s="62"/>
      <c r="F49" s="61"/>
      <c r="G49" s="61">
        <v>22</v>
      </c>
      <c r="H49" s="61"/>
      <c r="I49" s="61"/>
      <c r="J49" s="61">
        <v>194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32"/>
      <c r="W49" s="32"/>
      <c r="X49" s="32"/>
      <c r="Y49" s="32"/>
      <c r="Z49" s="32"/>
    </row>
    <row r="50" spans="1:26" ht="12.75">
      <c r="A50" s="63"/>
      <c r="B50" s="64" t="s">
        <v>50</v>
      </c>
      <c r="C50" s="65" t="s">
        <v>51</v>
      </c>
      <c r="D50" s="66"/>
      <c r="E50" s="67"/>
      <c r="F50" s="66"/>
      <c r="G50" s="66">
        <v>206</v>
      </c>
      <c r="H50" s="66"/>
      <c r="I50" s="66"/>
      <c r="J50" s="66">
        <v>2245</v>
      </c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32"/>
      <c r="W50" s="32"/>
      <c r="X50" s="32"/>
      <c r="Y50" s="32"/>
      <c r="Z50" s="32"/>
    </row>
    <row r="51" spans="1:26" ht="36">
      <c r="A51" s="102" t="s">
        <v>94</v>
      </c>
      <c r="B51" s="103"/>
      <c r="C51" s="103"/>
      <c r="D51" s="103"/>
      <c r="E51" s="103"/>
      <c r="F51" s="103"/>
      <c r="G51" s="56">
        <v>4448</v>
      </c>
      <c r="H51" s="56" t="s">
        <v>95</v>
      </c>
      <c r="I51" s="56" t="s">
        <v>96</v>
      </c>
      <c r="J51" s="56">
        <v>24629</v>
      </c>
      <c r="K51" s="57" t="s">
        <v>97</v>
      </c>
      <c r="L51" s="57"/>
      <c r="M51" s="57"/>
      <c r="N51" s="57"/>
      <c r="O51" s="57"/>
      <c r="P51" s="57"/>
      <c r="Q51" s="57"/>
      <c r="R51" s="57"/>
      <c r="S51" s="57"/>
      <c r="T51" s="57"/>
      <c r="U51" s="57" t="s">
        <v>98</v>
      </c>
      <c r="V51" s="32"/>
      <c r="W51" s="32"/>
      <c r="X51" s="32"/>
      <c r="Y51" s="32"/>
      <c r="Z51" s="32"/>
    </row>
    <row r="52" spans="1:26" ht="12.75">
      <c r="A52" s="102" t="s">
        <v>99</v>
      </c>
      <c r="B52" s="103"/>
      <c r="C52" s="103"/>
      <c r="D52" s="103"/>
      <c r="E52" s="103"/>
      <c r="F52" s="103"/>
      <c r="G52" s="56">
        <v>4611</v>
      </c>
      <c r="H52" s="56"/>
      <c r="I52" s="56"/>
      <c r="J52" s="56">
        <v>25721</v>
      </c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32"/>
      <c r="W52" s="32"/>
      <c r="X52" s="32"/>
      <c r="Y52" s="32"/>
      <c r="Z52" s="32"/>
    </row>
    <row r="53" spans="1:26" ht="12.75">
      <c r="A53" s="102" t="s">
        <v>100</v>
      </c>
      <c r="B53" s="103"/>
      <c r="C53" s="103"/>
      <c r="D53" s="103"/>
      <c r="E53" s="103"/>
      <c r="F53" s="103"/>
      <c r="G53" s="56"/>
      <c r="H53" s="56"/>
      <c r="I53" s="56"/>
      <c r="J53" s="56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32"/>
      <c r="W53" s="32"/>
      <c r="X53" s="32"/>
      <c r="Y53" s="32"/>
      <c r="Z53" s="32"/>
    </row>
    <row r="54" spans="1:26" ht="25.5" customHeight="1">
      <c r="A54" s="102" t="s">
        <v>101</v>
      </c>
      <c r="B54" s="103"/>
      <c r="C54" s="103"/>
      <c r="D54" s="103"/>
      <c r="E54" s="103"/>
      <c r="F54" s="103"/>
      <c r="G54" s="56">
        <v>85</v>
      </c>
      <c r="H54" s="56"/>
      <c r="I54" s="56"/>
      <c r="J54" s="56">
        <v>336</v>
      </c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32"/>
      <c r="W54" s="32"/>
      <c r="X54" s="32"/>
      <c r="Y54" s="32"/>
      <c r="Z54" s="32"/>
    </row>
    <row r="55" spans="1:26" ht="64.5" customHeight="1">
      <c r="A55" s="102" t="s">
        <v>102</v>
      </c>
      <c r="B55" s="103"/>
      <c r="C55" s="103"/>
      <c r="D55" s="103"/>
      <c r="E55" s="103"/>
      <c r="F55" s="103"/>
      <c r="G55" s="56">
        <v>78</v>
      </c>
      <c r="H55" s="56">
        <v>59.85</v>
      </c>
      <c r="I55" s="56" t="s">
        <v>103</v>
      </c>
      <c r="J55" s="56">
        <v>756</v>
      </c>
      <c r="K55" s="57">
        <v>659.55</v>
      </c>
      <c r="L55" s="57"/>
      <c r="M55" s="57"/>
      <c r="N55" s="57"/>
      <c r="O55" s="57"/>
      <c r="P55" s="57"/>
      <c r="Q55" s="57"/>
      <c r="R55" s="57"/>
      <c r="S55" s="57"/>
      <c r="T55" s="57"/>
      <c r="U55" s="57" t="s">
        <v>104</v>
      </c>
      <c r="V55" s="32"/>
      <c r="W55" s="32"/>
      <c r="X55" s="32"/>
      <c r="Y55" s="32"/>
      <c r="Z55" s="32"/>
    </row>
    <row r="56" spans="1:26" ht="12.75">
      <c r="A56" s="102" t="s">
        <v>105</v>
      </c>
      <c r="B56" s="103"/>
      <c r="C56" s="103"/>
      <c r="D56" s="103"/>
      <c r="E56" s="103"/>
      <c r="F56" s="103"/>
      <c r="G56" s="56"/>
      <c r="H56" s="56"/>
      <c r="I56" s="56"/>
      <c r="J56" s="56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32"/>
      <c r="W56" s="32"/>
      <c r="X56" s="32"/>
      <c r="Y56" s="32"/>
      <c r="Z56" s="32"/>
    </row>
    <row r="57" spans="1:26" ht="12.75">
      <c r="A57" s="102" t="s">
        <v>106</v>
      </c>
      <c r="B57" s="103"/>
      <c r="C57" s="103"/>
      <c r="D57" s="103"/>
      <c r="E57" s="103"/>
      <c r="F57" s="103"/>
      <c r="G57" s="56">
        <v>467</v>
      </c>
      <c r="H57" s="56"/>
      <c r="I57" s="56"/>
      <c r="J57" s="56">
        <v>5148</v>
      </c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32"/>
      <c r="W57" s="32"/>
      <c r="X57" s="32"/>
      <c r="Y57" s="32"/>
      <c r="Z57" s="32"/>
    </row>
    <row r="58" spans="1:26" ht="12.75">
      <c r="A58" s="102" t="s">
        <v>107</v>
      </c>
      <c r="B58" s="103"/>
      <c r="C58" s="103"/>
      <c r="D58" s="103"/>
      <c r="E58" s="103"/>
      <c r="F58" s="103"/>
      <c r="G58" s="56">
        <v>2506</v>
      </c>
      <c r="H58" s="56"/>
      <c r="I58" s="56"/>
      <c r="J58" s="56">
        <v>13990</v>
      </c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32"/>
      <c r="W58" s="32"/>
      <c r="X58" s="32"/>
      <c r="Y58" s="32"/>
      <c r="Z58" s="32"/>
    </row>
    <row r="59" spans="1:26" ht="12.75">
      <c r="A59" s="102" t="s">
        <v>108</v>
      </c>
      <c r="B59" s="103"/>
      <c r="C59" s="103"/>
      <c r="D59" s="103"/>
      <c r="E59" s="103"/>
      <c r="F59" s="103"/>
      <c r="G59" s="56">
        <v>139</v>
      </c>
      <c r="H59" s="56"/>
      <c r="I59" s="56"/>
      <c r="J59" s="56">
        <v>738</v>
      </c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32"/>
      <c r="W59" s="32"/>
      <c r="X59" s="32"/>
      <c r="Y59" s="32"/>
      <c r="Z59" s="32"/>
    </row>
    <row r="60" spans="1:26" ht="12.75">
      <c r="A60" s="104" t="s">
        <v>109</v>
      </c>
      <c r="B60" s="105"/>
      <c r="C60" s="105"/>
      <c r="D60" s="105"/>
      <c r="E60" s="105"/>
      <c r="F60" s="105"/>
      <c r="G60" s="56">
        <v>374</v>
      </c>
      <c r="H60" s="56"/>
      <c r="I60" s="56"/>
      <c r="J60" s="56">
        <v>3501</v>
      </c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32"/>
      <c r="W60" s="32"/>
      <c r="X60" s="32"/>
      <c r="Y60" s="32"/>
      <c r="Z60" s="32"/>
    </row>
    <row r="61" spans="1:26" ht="12.75">
      <c r="A61" s="104" t="s">
        <v>110</v>
      </c>
      <c r="B61" s="105"/>
      <c r="C61" s="105"/>
      <c r="D61" s="105"/>
      <c r="E61" s="105"/>
      <c r="F61" s="105"/>
      <c r="G61" s="56">
        <v>280</v>
      </c>
      <c r="H61" s="56"/>
      <c r="I61" s="56"/>
      <c r="J61" s="56">
        <v>2471</v>
      </c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32"/>
      <c r="W61" s="32"/>
      <c r="X61" s="32"/>
      <c r="Y61" s="32"/>
      <c r="Z61" s="32"/>
    </row>
    <row r="62" spans="1:26" ht="12.75">
      <c r="A62" s="104" t="s">
        <v>111</v>
      </c>
      <c r="B62" s="105"/>
      <c r="C62" s="105"/>
      <c r="D62" s="105"/>
      <c r="E62" s="105"/>
      <c r="F62" s="105"/>
      <c r="G62" s="56"/>
      <c r="H62" s="56"/>
      <c r="I62" s="56"/>
      <c r="J62" s="56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32"/>
      <c r="W62" s="32"/>
      <c r="X62" s="32"/>
      <c r="Y62" s="32"/>
      <c r="Z62" s="32"/>
    </row>
    <row r="63" spans="1:26" ht="12.75">
      <c r="A63" s="102" t="s">
        <v>112</v>
      </c>
      <c r="B63" s="103"/>
      <c r="C63" s="103"/>
      <c r="D63" s="103"/>
      <c r="E63" s="103"/>
      <c r="F63" s="103"/>
      <c r="G63" s="56">
        <v>3758</v>
      </c>
      <c r="H63" s="56"/>
      <c r="I63" s="56"/>
      <c r="J63" s="56">
        <v>25757</v>
      </c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32"/>
      <c r="W63" s="32"/>
      <c r="X63" s="32"/>
      <c r="Y63" s="32"/>
      <c r="Z63" s="32"/>
    </row>
    <row r="64" spans="1:26" ht="12.75">
      <c r="A64" s="102" t="s">
        <v>113</v>
      </c>
      <c r="B64" s="103"/>
      <c r="C64" s="103"/>
      <c r="D64" s="103"/>
      <c r="E64" s="103"/>
      <c r="F64" s="103"/>
      <c r="G64" s="56">
        <v>1507</v>
      </c>
      <c r="H64" s="56"/>
      <c r="I64" s="56"/>
      <c r="J64" s="56">
        <v>5936</v>
      </c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32"/>
      <c r="W64" s="32"/>
      <c r="X64" s="32"/>
      <c r="Y64" s="32"/>
      <c r="Z64" s="32"/>
    </row>
    <row r="65" spans="1:26" ht="12.75">
      <c r="A65" s="102" t="s">
        <v>114</v>
      </c>
      <c r="B65" s="103"/>
      <c r="C65" s="103"/>
      <c r="D65" s="103"/>
      <c r="E65" s="103"/>
      <c r="F65" s="103"/>
      <c r="G65" s="56">
        <v>5265</v>
      </c>
      <c r="H65" s="56"/>
      <c r="I65" s="56"/>
      <c r="J65" s="56">
        <v>31693</v>
      </c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32"/>
      <c r="W65" s="32"/>
      <c r="X65" s="32"/>
      <c r="Y65" s="32"/>
      <c r="Z65" s="32"/>
    </row>
    <row r="66" spans="1:26" ht="12.75">
      <c r="A66" s="106" t="s">
        <v>115</v>
      </c>
      <c r="B66" s="107"/>
      <c r="C66" s="107"/>
      <c r="D66" s="107"/>
      <c r="E66" s="107"/>
      <c r="F66" s="107"/>
      <c r="G66" s="68">
        <v>5265</v>
      </c>
      <c r="H66" s="68"/>
      <c r="I66" s="68"/>
      <c r="J66" s="68">
        <v>31693</v>
      </c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32"/>
      <c r="W66" s="32"/>
      <c r="X66" s="32"/>
      <c r="Y66" s="32"/>
      <c r="Z66" s="32"/>
    </row>
    <row r="67" spans="1:26" ht="21" customHeight="1">
      <c r="A67" s="108" t="s">
        <v>116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32"/>
      <c r="W67" s="32"/>
      <c r="X67" s="32"/>
      <c r="Y67" s="32"/>
      <c r="Z67" s="32"/>
    </row>
    <row r="68" spans="1:26" ht="48">
      <c r="A68" s="53">
        <v>12</v>
      </c>
      <c r="B68" s="54" t="s">
        <v>117</v>
      </c>
      <c r="C68" s="55">
        <v>0.03</v>
      </c>
      <c r="D68" s="56">
        <v>867.45</v>
      </c>
      <c r="E68" s="57" t="s">
        <v>118</v>
      </c>
      <c r="F68" s="56" t="s">
        <v>119</v>
      </c>
      <c r="G68" s="56">
        <v>26</v>
      </c>
      <c r="H68" s="56" t="s">
        <v>120</v>
      </c>
      <c r="I68" s="56" t="s">
        <v>121</v>
      </c>
      <c r="J68" s="56">
        <v>187</v>
      </c>
      <c r="K68" s="57" t="s">
        <v>122</v>
      </c>
      <c r="L68" s="57"/>
      <c r="M68" s="57"/>
      <c r="N68" s="57"/>
      <c r="O68" s="57"/>
      <c r="P68" s="57"/>
      <c r="Q68" s="57"/>
      <c r="R68" s="57"/>
      <c r="S68" s="57"/>
      <c r="T68" s="57"/>
      <c r="U68" s="57" t="s">
        <v>123</v>
      </c>
      <c r="V68" s="32"/>
      <c r="W68" s="32"/>
      <c r="X68" s="32"/>
      <c r="Y68" s="32"/>
      <c r="Z68" s="32"/>
    </row>
    <row r="69" spans="1:26" ht="12.75">
      <c r="A69" s="58"/>
      <c r="B69" s="59" t="s">
        <v>124</v>
      </c>
      <c r="C69" s="60" t="s">
        <v>125</v>
      </c>
      <c r="D69" s="61"/>
      <c r="E69" s="62"/>
      <c r="F69" s="61"/>
      <c r="G69" s="61">
        <v>12</v>
      </c>
      <c r="H69" s="61"/>
      <c r="I69" s="61"/>
      <c r="J69" s="61">
        <v>113</v>
      </c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32"/>
      <c r="W69" s="32"/>
      <c r="X69" s="32"/>
      <c r="Y69" s="32"/>
      <c r="Z69" s="32"/>
    </row>
    <row r="70" spans="1:26" ht="12.75">
      <c r="A70" s="58"/>
      <c r="B70" s="59" t="s">
        <v>126</v>
      </c>
      <c r="C70" s="60" t="s">
        <v>127</v>
      </c>
      <c r="D70" s="61"/>
      <c r="E70" s="62"/>
      <c r="F70" s="61"/>
      <c r="G70" s="61">
        <v>8</v>
      </c>
      <c r="H70" s="61"/>
      <c r="I70" s="61"/>
      <c r="J70" s="61">
        <v>73</v>
      </c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32"/>
      <c r="W70" s="32"/>
      <c r="X70" s="32"/>
      <c r="Y70" s="32"/>
      <c r="Z70" s="32"/>
    </row>
    <row r="71" spans="1:26" ht="12.75">
      <c r="A71" s="58"/>
      <c r="B71" s="59" t="s">
        <v>50</v>
      </c>
      <c r="C71" s="60" t="s">
        <v>51</v>
      </c>
      <c r="D71" s="61"/>
      <c r="E71" s="62"/>
      <c r="F71" s="61"/>
      <c r="G71" s="61">
        <v>49</v>
      </c>
      <c r="H71" s="61"/>
      <c r="I71" s="61"/>
      <c r="J71" s="61">
        <v>397</v>
      </c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32"/>
      <c r="W71" s="32"/>
      <c r="X71" s="32"/>
      <c r="Y71" s="32"/>
      <c r="Z71" s="32"/>
    </row>
    <row r="72" spans="1:26" ht="48">
      <c r="A72" s="53">
        <v>13</v>
      </c>
      <c r="B72" s="54" t="s">
        <v>128</v>
      </c>
      <c r="C72" s="55">
        <v>3</v>
      </c>
      <c r="D72" s="56">
        <v>32.64</v>
      </c>
      <c r="E72" s="57" t="s">
        <v>129</v>
      </c>
      <c r="F72" s="56"/>
      <c r="G72" s="56">
        <v>98</v>
      </c>
      <c r="H72" s="56" t="s">
        <v>130</v>
      </c>
      <c r="I72" s="56"/>
      <c r="J72" s="56">
        <v>522</v>
      </c>
      <c r="K72" s="57" t="s">
        <v>131</v>
      </c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32"/>
      <c r="W72" s="32"/>
      <c r="X72" s="32"/>
      <c r="Y72" s="32"/>
      <c r="Z72" s="32"/>
    </row>
    <row r="73" spans="1:26" ht="48">
      <c r="A73" s="53">
        <v>14</v>
      </c>
      <c r="B73" s="54" t="s">
        <v>132</v>
      </c>
      <c r="C73" s="55">
        <v>0.23</v>
      </c>
      <c r="D73" s="56">
        <v>470.77</v>
      </c>
      <c r="E73" s="57" t="s">
        <v>133</v>
      </c>
      <c r="F73" s="56" t="s">
        <v>134</v>
      </c>
      <c r="G73" s="56">
        <v>108</v>
      </c>
      <c r="H73" s="56" t="s">
        <v>135</v>
      </c>
      <c r="I73" s="56">
        <v>7</v>
      </c>
      <c r="J73" s="56">
        <v>721</v>
      </c>
      <c r="K73" s="57" t="s">
        <v>136</v>
      </c>
      <c r="L73" s="57"/>
      <c r="M73" s="57"/>
      <c r="N73" s="57"/>
      <c r="O73" s="57"/>
      <c r="P73" s="57"/>
      <c r="Q73" s="57"/>
      <c r="R73" s="57"/>
      <c r="S73" s="57"/>
      <c r="T73" s="57"/>
      <c r="U73" s="57" t="s">
        <v>137</v>
      </c>
      <c r="V73" s="32"/>
      <c r="W73" s="32"/>
      <c r="X73" s="32"/>
      <c r="Y73" s="32"/>
      <c r="Z73" s="32"/>
    </row>
    <row r="74" spans="1:26" ht="12.75">
      <c r="A74" s="58"/>
      <c r="B74" s="59" t="s">
        <v>138</v>
      </c>
      <c r="C74" s="60" t="s">
        <v>125</v>
      </c>
      <c r="D74" s="61"/>
      <c r="E74" s="62"/>
      <c r="F74" s="61"/>
      <c r="G74" s="61">
        <v>50</v>
      </c>
      <c r="H74" s="61"/>
      <c r="I74" s="61"/>
      <c r="J74" s="61">
        <v>472</v>
      </c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32"/>
      <c r="W74" s="32"/>
      <c r="X74" s="32"/>
      <c r="Y74" s="32"/>
      <c r="Z74" s="32"/>
    </row>
    <row r="75" spans="1:26" ht="12.75">
      <c r="A75" s="58"/>
      <c r="B75" s="59" t="s">
        <v>139</v>
      </c>
      <c r="C75" s="60" t="s">
        <v>127</v>
      </c>
      <c r="D75" s="61"/>
      <c r="E75" s="62"/>
      <c r="F75" s="61"/>
      <c r="G75" s="61">
        <v>34</v>
      </c>
      <c r="H75" s="61"/>
      <c r="I75" s="61"/>
      <c r="J75" s="61">
        <v>304</v>
      </c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32"/>
      <c r="W75" s="32"/>
      <c r="X75" s="32"/>
      <c r="Y75" s="32"/>
      <c r="Z75" s="32"/>
    </row>
    <row r="76" spans="1:26" ht="12.75">
      <c r="A76" s="58"/>
      <c r="B76" s="59" t="s">
        <v>50</v>
      </c>
      <c r="C76" s="60" t="s">
        <v>51</v>
      </c>
      <c r="D76" s="61"/>
      <c r="E76" s="62"/>
      <c r="F76" s="61"/>
      <c r="G76" s="61">
        <v>200</v>
      </c>
      <c r="H76" s="61"/>
      <c r="I76" s="61"/>
      <c r="J76" s="61">
        <v>1577</v>
      </c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32"/>
      <c r="W76" s="32"/>
      <c r="X76" s="32"/>
      <c r="Y76" s="32"/>
      <c r="Z76" s="32"/>
    </row>
    <row r="77" spans="1:26" ht="48">
      <c r="A77" s="53">
        <v>15</v>
      </c>
      <c r="B77" s="54" t="s">
        <v>140</v>
      </c>
      <c r="C77" s="55">
        <v>23</v>
      </c>
      <c r="D77" s="56">
        <v>0.91</v>
      </c>
      <c r="E77" s="57" t="s">
        <v>141</v>
      </c>
      <c r="F77" s="56"/>
      <c r="G77" s="56">
        <v>21</v>
      </c>
      <c r="H77" s="56" t="s">
        <v>142</v>
      </c>
      <c r="I77" s="56"/>
      <c r="J77" s="56">
        <v>112</v>
      </c>
      <c r="K77" s="57" t="s">
        <v>143</v>
      </c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32"/>
      <c r="W77" s="32"/>
      <c r="X77" s="32"/>
      <c r="Y77" s="32"/>
      <c r="Z77" s="32"/>
    </row>
    <row r="78" spans="1:26" ht="72">
      <c r="A78" s="53">
        <v>16</v>
      </c>
      <c r="B78" s="54" t="s">
        <v>144</v>
      </c>
      <c r="C78" s="55">
        <v>0.23</v>
      </c>
      <c r="D78" s="56">
        <v>290.85</v>
      </c>
      <c r="E78" s="57" t="s">
        <v>145</v>
      </c>
      <c r="F78" s="56" t="s">
        <v>146</v>
      </c>
      <c r="G78" s="56">
        <v>67</v>
      </c>
      <c r="H78" s="56" t="s">
        <v>147</v>
      </c>
      <c r="I78" s="56">
        <v>1</v>
      </c>
      <c r="J78" s="56">
        <v>324</v>
      </c>
      <c r="K78" s="57" t="s">
        <v>148</v>
      </c>
      <c r="L78" s="57"/>
      <c r="M78" s="57"/>
      <c r="N78" s="57"/>
      <c r="O78" s="57"/>
      <c r="P78" s="57"/>
      <c r="Q78" s="57"/>
      <c r="R78" s="57"/>
      <c r="S78" s="57"/>
      <c r="T78" s="57"/>
      <c r="U78" s="57" t="s">
        <v>149</v>
      </c>
      <c r="V78" s="32"/>
      <c r="W78" s="32"/>
      <c r="X78" s="32"/>
      <c r="Y78" s="32"/>
      <c r="Z78" s="32"/>
    </row>
    <row r="79" spans="1:26" ht="12.75">
      <c r="A79" s="58"/>
      <c r="B79" s="59" t="s">
        <v>150</v>
      </c>
      <c r="C79" s="60" t="s">
        <v>125</v>
      </c>
      <c r="D79" s="61"/>
      <c r="E79" s="62"/>
      <c r="F79" s="61"/>
      <c r="G79" s="61">
        <v>20</v>
      </c>
      <c r="H79" s="61"/>
      <c r="I79" s="61"/>
      <c r="J79" s="61">
        <v>189</v>
      </c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32"/>
      <c r="W79" s="32"/>
      <c r="X79" s="32"/>
      <c r="Y79" s="32"/>
      <c r="Z79" s="32"/>
    </row>
    <row r="80" spans="1:26" ht="12.75">
      <c r="A80" s="58"/>
      <c r="B80" s="59" t="s">
        <v>151</v>
      </c>
      <c r="C80" s="60" t="s">
        <v>127</v>
      </c>
      <c r="D80" s="61"/>
      <c r="E80" s="62"/>
      <c r="F80" s="61"/>
      <c r="G80" s="61">
        <v>14</v>
      </c>
      <c r="H80" s="61"/>
      <c r="I80" s="61"/>
      <c r="J80" s="61">
        <v>122</v>
      </c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32"/>
      <c r="W80" s="32"/>
      <c r="X80" s="32"/>
      <c r="Y80" s="32"/>
      <c r="Z80" s="32"/>
    </row>
    <row r="81" spans="1:26" ht="12.75">
      <c r="A81" s="58"/>
      <c r="B81" s="59" t="s">
        <v>50</v>
      </c>
      <c r="C81" s="60" t="s">
        <v>51</v>
      </c>
      <c r="D81" s="61"/>
      <c r="E81" s="62"/>
      <c r="F81" s="61"/>
      <c r="G81" s="61">
        <v>104</v>
      </c>
      <c r="H81" s="61"/>
      <c r="I81" s="61"/>
      <c r="J81" s="61">
        <v>666</v>
      </c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32"/>
      <c r="W81" s="32"/>
      <c r="X81" s="32"/>
      <c r="Y81" s="32"/>
      <c r="Z81" s="32"/>
    </row>
    <row r="82" spans="1:26" ht="60">
      <c r="A82" s="53">
        <v>17</v>
      </c>
      <c r="B82" s="54" t="s">
        <v>152</v>
      </c>
      <c r="C82" s="55">
        <v>0.65</v>
      </c>
      <c r="D82" s="56">
        <v>690.31</v>
      </c>
      <c r="E82" s="57" t="s">
        <v>153</v>
      </c>
      <c r="F82" s="56" t="s">
        <v>154</v>
      </c>
      <c r="G82" s="56">
        <v>449</v>
      </c>
      <c r="H82" s="56" t="s">
        <v>155</v>
      </c>
      <c r="I82" s="56" t="s">
        <v>156</v>
      </c>
      <c r="J82" s="56">
        <v>2253</v>
      </c>
      <c r="K82" s="57" t="s">
        <v>157</v>
      </c>
      <c r="L82" s="57"/>
      <c r="M82" s="57"/>
      <c r="N82" s="57"/>
      <c r="O82" s="57"/>
      <c r="P82" s="57"/>
      <c r="Q82" s="57"/>
      <c r="R82" s="57"/>
      <c r="S82" s="57"/>
      <c r="T82" s="57"/>
      <c r="U82" s="57" t="s">
        <v>158</v>
      </c>
      <c r="V82" s="32"/>
      <c r="W82" s="32"/>
      <c r="X82" s="32"/>
      <c r="Y82" s="32"/>
      <c r="Z82" s="32"/>
    </row>
    <row r="83" spans="1:26" ht="12.75">
      <c r="A83" s="58"/>
      <c r="B83" s="59" t="s">
        <v>159</v>
      </c>
      <c r="C83" s="60" t="s">
        <v>125</v>
      </c>
      <c r="D83" s="61"/>
      <c r="E83" s="62"/>
      <c r="F83" s="61"/>
      <c r="G83" s="61">
        <v>130</v>
      </c>
      <c r="H83" s="61"/>
      <c r="I83" s="61"/>
      <c r="J83" s="61">
        <v>1218</v>
      </c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32"/>
      <c r="W83" s="32"/>
      <c r="X83" s="32"/>
      <c r="Y83" s="32"/>
      <c r="Z83" s="32"/>
    </row>
    <row r="84" spans="1:26" ht="12.75">
      <c r="A84" s="58"/>
      <c r="B84" s="59" t="s">
        <v>160</v>
      </c>
      <c r="C84" s="60" t="s">
        <v>127</v>
      </c>
      <c r="D84" s="61"/>
      <c r="E84" s="62"/>
      <c r="F84" s="61"/>
      <c r="G84" s="61">
        <v>89</v>
      </c>
      <c r="H84" s="61"/>
      <c r="I84" s="61"/>
      <c r="J84" s="61">
        <v>784</v>
      </c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32"/>
      <c r="W84" s="32"/>
      <c r="X84" s="32"/>
      <c r="Y84" s="32"/>
      <c r="Z84" s="32"/>
    </row>
    <row r="85" spans="1:26" ht="12.75">
      <c r="A85" s="58"/>
      <c r="B85" s="59" t="s">
        <v>50</v>
      </c>
      <c r="C85" s="60" t="s">
        <v>51</v>
      </c>
      <c r="D85" s="61"/>
      <c r="E85" s="62"/>
      <c r="F85" s="61"/>
      <c r="G85" s="61">
        <v>724</v>
      </c>
      <c r="H85" s="61"/>
      <c r="I85" s="61"/>
      <c r="J85" s="61">
        <v>4551</v>
      </c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32"/>
      <c r="W85" s="32"/>
      <c r="X85" s="32"/>
      <c r="Y85" s="32"/>
      <c r="Z85" s="32"/>
    </row>
    <row r="86" spans="1:26" ht="48">
      <c r="A86" s="53">
        <v>18</v>
      </c>
      <c r="B86" s="54" t="s">
        <v>161</v>
      </c>
      <c r="C86" s="55">
        <v>25</v>
      </c>
      <c r="D86" s="56">
        <v>4.9</v>
      </c>
      <c r="E86" s="57" t="s">
        <v>162</v>
      </c>
      <c r="F86" s="56"/>
      <c r="G86" s="56">
        <v>123</v>
      </c>
      <c r="H86" s="56" t="s">
        <v>163</v>
      </c>
      <c r="I86" s="56"/>
      <c r="J86" s="56">
        <v>653</v>
      </c>
      <c r="K86" s="57" t="s">
        <v>164</v>
      </c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32"/>
      <c r="W86" s="32"/>
      <c r="X86" s="32"/>
      <c r="Y86" s="32"/>
      <c r="Z86" s="32"/>
    </row>
    <row r="87" spans="1:26" ht="48">
      <c r="A87" s="53">
        <v>19</v>
      </c>
      <c r="B87" s="54" t="s">
        <v>165</v>
      </c>
      <c r="C87" s="55">
        <v>10</v>
      </c>
      <c r="D87" s="56">
        <v>5.87</v>
      </c>
      <c r="E87" s="57" t="s">
        <v>166</v>
      </c>
      <c r="F87" s="56"/>
      <c r="G87" s="56">
        <v>59</v>
      </c>
      <c r="H87" s="56" t="s">
        <v>167</v>
      </c>
      <c r="I87" s="56"/>
      <c r="J87" s="56">
        <v>313</v>
      </c>
      <c r="K87" s="57" t="s">
        <v>168</v>
      </c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32"/>
      <c r="W87" s="32"/>
      <c r="X87" s="32"/>
      <c r="Y87" s="32"/>
      <c r="Z87" s="32"/>
    </row>
    <row r="88" spans="1:26" ht="48">
      <c r="A88" s="53">
        <v>20</v>
      </c>
      <c r="B88" s="54" t="s">
        <v>169</v>
      </c>
      <c r="C88" s="55">
        <v>35</v>
      </c>
      <c r="D88" s="56">
        <v>2.89</v>
      </c>
      <c r="E88" s="57" t="s">
        <v>170</v>
      </c>
      <c r="F88" s="56"/>
      <c r="G88" s="56">
        <v>101</v>
      </c>
      <c r="H88" s="56" t="s">
        <v>171</v>
      </c>
      <c r="I88" s="56"/>
      <c r="J88" s="56">
        <v>539</v>
      </c>
      <c r="K88" s="57" t="s">
        <v>172</v>
      </c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32"/>
      <c r="W88" s="32"/>
      <c r="X88" s="32"/>
      <c r="Y88" s="32"/>
      <c r="Z88" s="32"/>
    </row>
    <row r="89" spans="1:26" ht="48">
      <c r="A89" s="53">
        <v>21</v>
      </c>
      <c r="B89" s="54" t="s">
        <v>173</v>
      </c>
      <c r="C89" s="55">
        <v>18</v>
      </c>
      <c r="D89" s="56">
        <v>3.74</v>
      </c>
      <c r="E89" s="57" t="s">
        <v>174</v>
      </c>
      <c r="F89" s="56"/>
      <c r="G89" s="56">
        <v>67</v>
      </c>
      <c r="H89" s="56" t="s">
        <v>175</v>
      </c>
      <c r="I89" s="56"/>
      <c r="J89" s="56">
        <v>359</v>
      </c>
      <c r="K89" s="57" t="s">
        <v>176</v>
      </c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32"/>
      <c r="W89" s="32"/>
      <c r="X89" s="32"/>
      <c r="Y89" s="32"/>
      <c r="Z89" s="32"/>
    </row>
    <row r="90" spans="1:26" ht="36">
      <c r="A90" s="53">
        <v>22</v>
      </c>
      <c r="B90" s="54" t="s">
        <v>177</v>
      </c>
      <c r="C90" s="55">
        <v>1</v>
      </c>
      <c r="D90" s="56">
        <v>104.15</v>
      </c>
      <c r="E90" s="57" t="s">
        <v>178</v>
      </c>
      <c r="F90" s="56">
        <v>0.3</v>
      </c>
      <c r="G90" s="56">
        <v>104</v>
      </c>
      <c r="H90" s="56" t="s">
        <v>179</v>
      </c>
      <c r="I90" s="56"/>
      <c r="J90" s="56">
        <v>1107</v>
      </c>
      <c r="K90" s="57" t="s">
        <v>180</v>
      </c>
      <c r="L90" s="57"/>
      <c r="M90" s="57"/>
      <c r="N90" s="57"/>
      <c r="O90" s="57"/>
      <c r="P90" s="57"/>
      <c r="Q90" s="57"/>
      <c r="R90" s="57"/>
      <c r="S90" s="57"/>
      <c r="T90" s="57"/>
      <c r="U90" s="57">
        <v>1</v>
      </c>
      <c r="V90" s="32"/>
      <c r="W90" s="32"/>
      <c r="X90" s="32"/>
      <c r="Y90" s="32"/>
      <c r="Z90" s="32"/>
    </row>
    <row r="91" spans="1:26" ht="12.75">
      <c r="A91" s="58"/>
      <c r="B91" s="59" t="s">
        <v>181</v>
      </c>
      <c r="C91" s="60" t="s">
        <v>47</v>
      </c>
      <c r="D91" s="61"/>
      <c r="E91" s="62"/>
      <c r="F91" s="61"/>
      <c r="G91" s="61">
        <v>90</v>
      </c>
      <c r="H91" s="61"/>
      <c r="I91" s="61"/>
      <c r="J91" s="61">
        <v>843</v>
      </c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32"/>
      <c r="W91" s="32"/>
      <c r="X91" s="32"/>
      <c r="Y91" s="32"/>
      <c r="Z91" s="32"/>
    </row>
    <row r="92" spans="1:26" ht="12.75">
      <c r="A92" s="58"/>
      <c r="B92" s="59" t="s">
        <v>182</v>
      </c>
      <c r="C92" s="60" t="s">
        <v>49</v>
      </c>
      <c r="D92" s="61"/>
      <c r="E92" s="62"/>
      <c r="F92" s="61"/>
      <c r="G92" s="61">
        <v>68</v>
      </c>
      <c r="H92" s="61"/>
      <c r="I92" s="61"/>
      <c r="J92" s="61">
        <v>595</v>
      </c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32"/>
      <c r="W92" s="32"/>
      <c r="X92" s="32"/>
      <c r="Y92" s="32"/>
      <c r="Z92" s="32"/>
    </row>
    <row r="93" spans="1:26" ht="12.75">
      <c r="A93" s="58"/>
      <c r="B93" s="59" t="s">
        <v>50</v>
      </c>
      <c r="C93" s="60" t="s">
        <v>51</v>
      </c>
      <c r="D93" s="61"/>
      <c r="E93" s="62"/>
      <c r="F93" s="61"/>
      <c r="G93" s="61">
        <v>277</v>
      </c>
      <c r="H93" s="61"/>
      <c r="I93" s="61"/>
      <c r="J93" s="61">
        <v>2707</v>
      </c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32"/>
      <c r="W93" s="32"/>
      <c r="X93" s="32"/>
      <c r="Y93" s="32"/>
      <c r="Z93" s="32"/>
    </row>
    <row r="94" spans="1:26" ht="48">
      <c r="A94" s="70">
        <v>23</v>
      </c>
      <c r="B94" s="71" t="s">
        <v>183</v>
      </c>
      <c r="C94" s="72">
        <v>1</v>
      </c>
      <c r="D94" s="68">
        <v>123.57</v>
      </c>
      <c r="E94" s="69" t="s">
        <v>184</v>
      </c>
      <c r="F94" s="68"/>
      <c r="G94" s="68">
        <v>124</v>
      </c>
      <c r="H94" s="68" t="s">
        <v>185</v>
      </c>
      <c r="I94" s="68"/>
      <c r="J94" s="68">
        <v>258</v>
      </c>
      <c r="K94" s="69" t="s">
        <v>186</v>
      </c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32"/>
      <c r="W94" s="32"/>
      <c r="X94" s="32"/>
      <c r="Y94" s="32"/>
      <c r="Z94" s="32"/>
    </row>
    <row r="95" spans="1:26" ht="36">
      <c r="A95" s="102" t="s">
        <v>94</v>
      </c>
      <c r="B95" s="103"/>
      <c r="C95" s="103"/>
      <c r="D95" s="103"/>
      <c r="E95" s="103"/>
      <c r="F95" s="103"/>
      <c r="G95" s="56">
        <v>1347</v>
      </c>
      <c r="H95" s="56" t="s">
        <v>187</v>
      </c>
      <c r="I95" s="56" t="s">
        <v>188</v>
      </c>
      <c r="J95" s="56">
        <v>7348</v>
      </c>
      <c r="K95" s="57" t="s">
        <v>189</v>
      </c>
      <c r="L95" s="57"/>
      <c r="M95" s="57"/>
      <c r="N95" s="57"/>
      <c r="O95" s="57"/>
      <c r="P95" s="57"/>
      <c r="Q95" s="57"/>
      <c r="R95" s="57"/>
      <c r="S95" s="57"/>
      <c r="T95" s="57"/>
      <c r="U95" s="57" t="s">
        <v>190</v>
      </c>
      <c r="V95" s="32"/>
      <c r="W95" s="32"/>
      <c r="X95" s="32"/>
      <c r="Y95" s="32"/>
      <c r="Z95" s="32"/>
    </row>
    <row r="96" spans="1:26" ht="12.75">
      <c r="A96" s="102" t="s">
        <v>99</v>
      </c>
      <c r="B96" s="103"/>
      <c r="C96" s="103"/>
      <c r="D96" s="103"/>
      <c r="E96" s="103"/>
      <c r="F96" s="103"/>
      <c r="G96" s="56">
        <v>1432</v>
      </c>
      <c r="H96" s="56"/>
      <c r="I96" s="56"/>
      <c r="J96" s="56">
        <v>7942</v>
      </c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32"/>
      <c r="W96" s="32"/>
      <c r="X96" s="32"/>
      <c r="Y96" s="32"/>
      <c r="Z96" s="32"/>
    </row>
    <row r="97" spans="1:26" ht="12.75">
      <c r="A97" s="102" t="s">
        <v>100</v>
      </c>
      <c r="B97" s="103"/>
      <c r="C97" s="103"/>
      <c r="D97" s="103"/>
      <c r="E97" s="103"/>
      <c r="F97" s="103"/>
      <c r="G97" s="56"/>
      <c r="H97" s="56"/>
      <c r="I97" s="56"/>
      <c r="J97" s="56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32"/>
      <c r="W97" s="32"/>
      <c r="X97" s="32"/>
      <c r="Y97" s="32"/>
      <c r="Z97" s="32"/>
    </row>
    <row r="98" spans="1:26" ht="64.5" customHeight="1">
      <c r="A98" s="102" t="s">
        <v>191</v>
      </c>
      <c r="B98" s="103"/>
      <c r="C98" s="103"/>
      <c r="D98" s="103"/>
      <c r="E98" s="103"/>
      <c r="F98" s="103"/>
      <c r="G98" s="56">
        <v>85</v>
      </c>
      <c r="H98" s="56">
        <v>39.6</v>
      </c>
      <c r="I98" s="56" t="s">
        <v>192</v>
      </c>
      <c r="J98" s="56">
        <v>594</v>
      </c>
      <c r="K98" s="57">
        <v>436.35</v>
      </c>
      <c r="L98" s="57"/>
      <c r="M98" s="57"/>
      <c r="N98" s="57"/>
      <c r="O98" s="57"/>
      <c r="P98" s="57"/>
      <c r="Q98" s="57"/>
      <c r="R98" s="57"/>
      <c r="S98" s="57"/>
      <c r="T98" s="57"/>
      <c r="U98" s="57" t="s">
        <v>193</v>
      </c>
      <c r="V98" s="32"/>
      <c r="W98" s="32"/>
      <c r="X98" s="32"/>
      <c r="Y98" s="32"/>
      <c r="Z98" s="32"/>
    </row>
    <row r="99" spans="1:26" ht="12.75">
      <c r="A99" s="102" t="s">
        <v>105</v>
      </c>
      <c r="B99" s="103"/>
      <c r="C99" s="103"/>
      <c r="D99" s="103"/>
      <c r="E99" s="103"/>
      <c r="F99" s="103"/>
      <c r="G99" s="56"/>
      <c r="H99" s="56"/>
      <c r="I99" s="56"/>
      <c r="J99" s="56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32"/>
      <c r="W99" s="32"/>
      <c r="X99" s="32"/>
      <c r="Y99" s="32"/>
      <c r="Z99" s="32"/>
    </row>
    <row r="100" spans="1:26" ht="12.75">
      <c r="A100" s="102" t="s">
        <v>106</v>
      </c>
      <c r="B100" s="103"/>
      <c r="C100" s="103"/>
      <c r="D100" s="103"/>
      <c r="E100" s="103"/>
      <c r="F100" s="103"/>
      <c r="G100" s="56">
        <v>336</v>
      </c>
      <c r="H100" s="56"/>
      <c r="I100" s="56"/>
      <c r="J100" s="56">
        <v>3706</v>
      </c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32"/>
      <c r="W100" s="32"/>
      <c r="X100" s="32"/>
      <c r="Y100" s="32"/>
      <c r="Z100" s="32"/>
    </row>
    <row r="101" spans="1:26" ht="12.75">
      <c r="A101" s="102" t="s">
        <v>107</v>
      </c>
      <c r="B101" s="103"/>
      <c r="C101" s="103"/>
      <c r="D101" s="103"/>
      <c r="E101" s="103"/>
      <c r="F101" s="103"/>
      <c r="G101" s="56">
        <v>783</v>
      </c>
      <c r="H101" s="56"/>
      <c r="I101" s="56"/>
      <c r="J101" s="56">
        <v>3394</v>
      </c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32"/>
      <c r="W101" s="32"/>
      <c r="X101" s="32"/>
      <c r="Y101" s="32"/>
      <c r="Z101" s="32"/>
    </row>
    <row r="102" spans="1:26" ht="12.75">
      <c r="A102" s="102" t="s">
        <v>108</v>
      </c>
      <c r="B102" s="103"/>
      <c r="C102" s="103"/>
      <c r="D102" s="103"/>
      <c r="E102" s="103"/>
      <c r="F102" s="103"/>
      <c r="G102" s="56">
        <v>345</v>
      </c>
      <c r="H102" s="56"/>
      <c r="I102" s="56"/>
      <c r="J102" s="56">
        <v>1202</v>
      </c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32"/>
      <c r="W102" s="32"/>
      <c r="X102" s="32"/>
      <c r="Y102" s="32"/>
      <c r="Z102" s="32"/>
    </row>
    <row r="103" spans="1:26" ht="12.75">
      <c r="A103" s="104" t="s">
        <v>109</v>
      </c>
      <c r="B103" s="105"/>
      <c r="C103" s="105"/>
      <c r="D103" s="105"/>
      <c r="E103" s="105"/>
      <c r="F103" s="105"/>
      <c r="G103" s="56">
        <v>302</v>
      </c>
      <c r="H103" s="56"/>
      <c r="I103" s="56"/>
      <c r="J103" s="56">
        <v>2835</v>
      </c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32"/>
      <c r="W103" s="32"/>
      <c r="X103" s="32"/>
      <c r="Y103" s="32"/>
      <c r="Z103" s="32"/>
    </row>
    <row r="104" spans="1:26" ht="12.75">
      <c r="A104" s="104" t="s">
        <v>110</v>
      </c>
      <c r="B104" s="105"/>
      <c r="C104" s="105"/>
      <c r="D104" s="105"/>
      <c r="E104" s="105"/>
      <c r="F104" s="105"/>
      <c r="G104" s="56">
        <v>213</v>
      </c>
      <c r="H104" s="56"/>
      <c r="I104" s="56"/>
      <c r="J104" s="56">
        <v>1878</v>
      </c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32"/>
      <c r="W104" s="32"/>
      <c r="X104" s="32"/>
      <c r="Y104" s="32"/>
      <c r="Z104" s="32"/>
    </row>
    <row r="105" spans="1:26" ht="12.75">
      <c r="A105" s="104" t="s">
        <v>194</v>
      </c>
      <c r="B105" s="105"/>
      <c r="C105" s="105"/>
      <c r="D105" s="105"/>
      <c r="E105" s="105"/>
      <c r="F105" s="105"/>
      <c r="G105" s="56"/>
      <c r="H105" s="56"/>
      <c r="I105" s="56"/>
      <c r="J105" s="56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32"/>
      <c r="W105" s="32"/>
      <c r="X105" s="32"/>
      <c r="Y105" s="32"/>
      <c r="Z105" s="32"/>
    </row>
    <row r="106" spans="1:26" ht="12.75">
      <c r="A106" s="102" t="s">
        <v>195</v>
      </c>
      <c r="B106" s="103"/>
      <c r="C106" s="103"/>
      <c r="D106" s="103"/>
      <c r="E106" s="103"/>
      <c r="F106" s="103"/>
      <c r="G106" s="56">
        <v>1077</v>
      </c>
      <c r="H106" s="56"/>
      <c r="I106" s="56"/>
      <c r="J106" s="56">
        <v>7192</v>
      </c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32"/>
      <c r="W106" s="32"/>
      <c r="X106" s="32"/>
      <c r="Y106" s="32"/>
      <c r="Z106" s="32"/>
    </row>
    <row r="107" spans="1:26" ht="12.75">
      <c r="A107" s="102" t="s">
        <v>196</v>
      </c>
      <c r="B107" s="103"/>
      <c r="C107" s="103"/>
      <c r="D107" s="103"/>
      <c r="E107" s="103"/>
      <c r="F107" s="103"/>
      <c r="G107" s="56">
        <v>396</v>
      </c>
      <c r="H107" s="56"/>
      <c r="I107" s="56"/>
      <c r="J107" s="56">
        <v>3341</v>
      </c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32"/>
      <c r="W107" s="32"/>
      <c r="X107" s="32"/>
      <c r="Y107" s="32"/>
      <c r="Z107" s="32"/>
    </row>
    <row r="108" spans="1:26" ht="12.75">
      <c r="A108" s="102" t="s">
        <v>197</v>
      </c>
      <c r="B108" s="103"/>
      <c r="C108" s="103"/>
      <c r="D108" s="103"/>
      <c r="E108" s="103"/>
      <c r="F108" s="103"/>
      <c r="G108" s="56">
        <v>350</v>
      </c>
      <c r="H108" s="56"/>
      <c r="I108" s="56"/>
      <c r="J108" s="56">
        <v>1864</v>
      </c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32"/>
      <c r="W108" s="32"/>
      <c r="X108" s="32"/>
      <c r="Y108" s="32"/>
      <c r="Z108" s="32"/>
    </row>
    <row r="109" spans="1:26" ht="12.75">
      <c r="A109" s="102" t="s">
        <v>198</v>
      </c>
      <c r="B109" s="103"/>
      <c r="C109" s="103"/>
      <c r="D109" s="103"/>
      <c r="E109" s="103"/>
      <c r="F109" s="103"/>
      <c r="G109" s="56">
        <v>124</v>
      </c>
      <c r="H109" s="56"/>
      <c r="I109" s="56"/>
      <c r="J109" s="56">
        <v>258</v>
      </c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32"/>
      <c r="W109" s="32"/>
      <c r="X109" s="32"/>
      <c r="Y109" s="32"/>
      <c r="Z109" s="32"/>
    </row>
    <row r="110" spans="1:26" ht="12.75">
      <c r="A110" s="102" t="s">
        <v>114</v>
      </c>
      <c r="B110" s="103"/>
      <c r="C110" s="103"/>
      <c r="D110" s="103"/>
      <c r="E110" s="103"/>
      <c r="F110" s="103"/>
      <c r="G110" s="56">
        <v>1947</v>
      </c>
      <c r="H110" s="56"/>
      <c r="I110" s="56"/>
      <c r="J110" s="56">
        <v>12655</v>
      </c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32"/>
      <c r="W110" s="32"/>
      <c r="X110" s="32"/>
      <c r="Y110" s="32"/>
      <c r="Z110" s="32"/>
    </row>
    <row r="111" spans="1:26" ht="12.75">
      <c r="A111" s="106" t="s">
        <v>199</v>
      </c>
      <c r="B111" s="107"/>
      <c r="C111" s="107"/>
      <c r="D111" s="107"/>
      <c r="E111" s="107"/>
      <c r="F111" s="107"/>
      <c r="G111" s="68">
        <v>1947</v>
      </c>
      <c r="H111" s="68"/>
      <c r="I111" s="68"/>
      <c r="J111" s="68">
        <v>12655</v>
      </c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32"/>
      <c r="W111" s="32"/>
      <c r="X111" s="32"/>
      <c r="Y111" s="32"/>
      <c r="Z111" s="32"/>
    </row>
    <row r="112" spans="1:26" ht="21" customHeight="1">
      <c r="A112" s="108" t="s">
        <v>200</v>
      </c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32"/>
      <c r="W112" s="32"/>
      <c r="X112" s="32"/>
      <c r="Y112" s="32"/>
      <c r="Z112" s="32"/>
    </row>
    <row r="113" spans="1:26" ht="48">
      <c r="A113" s="53">
        <v>24</v>
      </c>
      <c r="B113" s="54" t="s">
        <v>201</v>
      </c>
      <c r="C113" s="55">
        <v>1</v>
      </c>
      <c r="D113" s="56">
        <v>71.24</v>
      </c>
      <c r="E113" s="57" t="s">
        <v>202</v>
      </c>
      <c r="F113" s="56" t="s">
        <v>203</v>
      </c>
      <c r="G113" s="56">
        <v>71</v>
      </c>
      <c r="H113" s="56" t="s">
        <v>204</v>
      </c>
      <c r="I113" s="56" t="s">
        <v>205</v>
      </c>
      <c r="J113" s="56">
        <v>550</v>
      </c>
      <c r="K113" s="57" t="s">
        <v>206</v>
      </c>
      <c r="L113" s="57"/>
      <c r="M113" s="57"/>
      <c r="N113" s="57"/>
      <c r="O113" s="57"/>
      <c r="P113" s="57"/>
      <c r="Q113" s="57"/>
      <c r="R113" s="57"/>
      <c r="S113" s="57"/>
      <c r="T113" s="57"/>
      <c r="U113" s="57" t="s">
        <v>207</v>
      </c>
      <c r="V113" s="32"/>
      <c r="W113" s="32"/>
      <c r="X113" s="32"/>
      <c r="Y113" s="32"/>
      <c r="Z113" s="32"/>
    </row>
    <row r="114" spans="1:26" ht="12.75">
      <c r="A114" s="58"/>
      <c r="B114" s="59" t="s">
        <v>208</v>
      </c>
      <c r="C114" s="60" t="s">
        <v>125</v>
      </c>
      <c r="D114" s="61"/>
      <c r="E114" s="62"/>
      <c r="F114" s="61"/>
      <c r="G114" s="61">
        <v>38</v>
      </c>
      <c r="H114" s="61"/>
      <c r="I114" s="61"/>
      <c r="J114" s="61">
        <v>342</v>
      </c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32"/>
      <c r="W114" s="32"/>
      <c r="X114" s="32"/>
      <c r="Y114" s="32"/>
      <c r="Z114" s="32"/>
    </row>
    <row r="115" spans="1:26" ht="12.75">
      <c r="A115" s="58"/>
      <c r="B115" s="59" t="s">
        <v>209</v>
      </c>
      <c r="C115" s="60" t="s">
        <v>127</v>
      </c>
      <c r="D115" s="61"/>
      <c r="E115" s="62"/>
      <c r="F115" s="61"/>
      <c r="G115" s="61">
        <v>26</v>
      </c>
      <c r="H115" s="61"/>
      <c r="I115" s="61"/>
      <c r="J115" s="61">
        <v>220</v>
      </c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32"/>
      <c r="W115" s="32"/>
      <c r="X115" s="32"/>
      <c r="Y115" s="32"/>
      <c r="Z115" s="32"/>
    </row>
    <row r="116" spans="1:26" ht="12.75">
      <c r="A116" s="58"/>
      <c r="B116" s="59" t="s">
        <v>50</v>
      </c>
      <c r="C116" s="60" t="s">
        <v>51</v>
      </c>
      <c r="D116" s="61"/>
      <c r="E116" s="62"/>
      <c r="F116" s="61"/>
      <c r="G116" s="61">
        <v>146</v>
      </c>
      <c r="H116" s="61"/>
      <c r="I116" s="61"/>
      <c r="J116" s="61">
        <v>1192</v>
      </c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32"/>
      <c r="W116" s="32"/>
      <c r="X116" s="32"/>
      <c r="Y116" s="32"/>
      <c r="Z116" s="32"/>
    </row>
    <row r="117" spans="1:26" ht="48">
      <c r="A117" s="53">
        <v>25</v>
      </c>
      <c r="B117" s="54" t="s">
        <v>210</v>
      </c>
      <c r="C117" s="55">
        <v>1</v>
      </c>
      <c r="D117" s="56">
        <v>695.69</v>
      </c>
      <c r="E117" s="57"/>
      <c r="F117" s="56"/>
      <c r="G117" s="56">
        <v>696</v>
      </c>
      <c r="H117" s="56"/>
      <c r="I117" s="56"/>
      <c r="J117" s="56">
        <v>2741</v>
      </c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32"/>
      <c r="W117" s="32"/>
      <c r="X117" s="32"/>
      <c r="Y117" s="32"/>
      <c r="Z117" s="32"/>
    </row>
    <row r="118" spans="1:26" ht="36">
      <c r="A118" s="53">
        <v>26</v>
      </c>
      <c r="B118" s="54" t="s">
        <v>211</v>
      </c>
      <c r="C118" s="55">
        <v>3</v>
      </c>
      <c r="D118" s="56">
        <v>14.67</v>
      </c>
      <c r="E118" s="57" t="s">
        <v>212</v>
      </c>
      <c r="F118" s="56"/>
      <c r="G118" s="56">
        <v>44</v>
      </c>
      <c r="H118" s="56" t="s">
        <v>213</v>
      </c>
      <c r="I118" s="56"/>
      <c r="J118" s="56">
        <v>471</v>
      </c>
      <c r="K118" s="57" t="s">
        <v>214</v>
      </c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32"/>
      <c r="W118" s="32"/>
      <c r="X118" s="32"/>
      <c r="Y118" s="32"/>
      <c r="Z118" s="32"/>
    </row>
    <row r="119" spans="1:26" ht="12.75">
      <c r="A119" s="58"/>
      <c r="B119" s="59" t="s">
        <v>215</v>
      </c>
      <c r="C119" s="60" t="s">
        <v>125</v>
      </c>
      <c r="D119" s="61"/>
      <c r="E119" s="62"/>
      <c r="F119" s="61"/>
      <c r="G119" s="61">
        <v>46</v>
      </c>
      <c r="H119" s="61"/>
      <c r="I119" s="61"/>
      <c r="J119" s="61">
        <v>431</v>
      </c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32"/>
      <c r="W119" s="32"/>
      <c r="X119" s="32"/>
      <c r="Y119" s="32"/>
      <c r="Z119" s="32"/>
    </row>
    <row r="120" spans="1:26" ht="12.75">
      <c r="A120" s="58"/>
      <c r="B120" s="59" t="s">
        <v>216</v>
      </c>
      <c r="C120" s="60" t="s">
        <v>127</v>
      </c>
      <c r="D120" s="61"/>
      <c r="E120" s="62"/>
      <c r="F120" s="61"/>
      <c r="G120" s="61">
        <v>31</v>
      </c>
      <c r="H120" s="61"/>
      <c r="I120" s="61"/>
      <c r="J120" s="61">
        <v>278</v>
      </c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32"/>
      <c r="W120" s="32"/>
      <c r="X120" s="32"/>
      <c r="Y120" s="32"/>
      <c r="Z120" s="32"/>
    </row>
    <row r="121" spans="1:26" ht="12.75">
      <c r="A121" s="58"/>
      <c r="B121" s="59" t="s">
        <v>50</v>
      </c>
      <c r="C121" s="60" t="s">
        <v>51</v>
      </c>
      <c r="D121" s="61"/>
      <c r="E121" s="62"/>
      <c r="F121" s="61"/>
      <c r="G121" s="61">
        <v>127</v>
      </c>
      <c r="H121" s="61"/>
      <c r="I121" s="61"/>
      <c r="J121" s="61">
        <v>1250</v>
      </c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32"/>
      <c r="W121" s="32"/>
      <c r="X121" s="32"/>
      <c r="Y121" s="32"/>
      <c r="Z121" s="32"/>
    </row>
    <row r="122" spans="1:26" ht="48">
      <c r="A122" s="53">
        <v>27</v>
      </c>
      <c r="B122" s="54" t="s">
        <v>217</v>
      </c>
      <c r="C122" s="55">
        <v>3</v>
      </c>
      <c r="D122" s="56">
        <v>12.47</v>
      </c>
      <c r="E122" s="57"/>
      <c r="F122" s="56"/>
      <c r="G122" s="56">
        <v>37</v>
      </c>
      <c r="H122" s="56"/>
      <c r="I122" s="56"/>
      <c r="J122" s="56">
        <v>147</v>
      </c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32"/>
      <c r="W122" s="32"/>
      <c r="X122" s="32"/>
      <c r="Y122" s="32"/>
      <c r="Z122" s="32"/>
    </row>
    <row r="123" spans="1:26" ht="84">
      <c r="A123" s="53">
        <v>28</v>
      </c>
      <c r="B123" s="54" t="s">
        <v>218</v>
      </c>
      <c r="C123" s="55" t="s">
        <v>219</v>
      </c>
      <c r="D123" s="56">
        <v>26.07</v>
      </c>
      <c r="E123" s="57" t="s">
        <v>220</v>
      </c>
      <c r="F123" s="56" t="s">
        <v>221</v>
      </c>
      <c r="G123" s="56">
        <v>313</v>
      </c>
      <c r="H123" s="56" t="s">
        <v>222</v>
      </c>
      <c r="I123" s="56" t="s">
        <v>223</v>
      </c>
      <c r="J123" s="56">
        <v>2534</v>
      </c>
      <c r="K123" s="57" t="s">
        <v>224</v>
      </c>
      <c r="L123" s="57"/>
      <c r="M123" s="57"/>
      <c r="N123" s="57"/>
      <c r="O123" s="57"/>
      <c r="P123" s="57"/>
      <c r="Q123" s="57"/>
      <c r="R123" s="57"/>
      <c r="S123" s="57"/>
      <c r="T123" s="57"/>
      <c r="U123" s="57" t="s">
        <v>225</v>
      </c>
      <c r="V123" s="32"/>
      <c r="W123" s="32"/>
      <c r="X123" s="32"/>
      <c r="Y123" s="32"/>
      <c r="Z123" s="32"/>
    </row>
    <row r="124" spans="1:26" ht="12.75">
      <c r="A124" s="58"/>
      <c r="B124" s="59" t="s">
        <v>226</v>
      </c>
      <c r="C124" s="60" t="s">
        <v>125</v>
      </c>
      <c r="D124" s="61"/>
      <c r="E124" s="62"/>
      <c r="F124" s="61"/>
      <c r="G124" s="61">
        <v>189</v>
      </c>
      <c r="H124" s="61"/>
      <c r="I124" s="61"/>
      <c r="J124" s="61">
        <v>1768</v>
      </c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32"/>
      <c r="W124" s="32"/>
      <c r="X124" s="32"/>
      <c r="Y124" s="32"/>
      <c r="Z124" s="32"/>
    </row>
    <row r="125" spans="1:26" ht="12.75">
      <c r="A125" s="58"/>
      <c r="B125" s="59" t="s">
        <v>227</v>
      </c>
      <c r="C125" s="60" t="s">
        <v>127</v>
      </c>
      <c r="D125" s="61"/>
      <c r="E125" s="62"/>
      <c r="F125" s="61"/>
      <c r="G125" s="61">
        <v>129</v>
      </c>
      <c r="H125" s="61"/>
      <c r="I125" s="61"/>
      <c r="J125" s="61">
        <v>1138</v>
      </c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32"/>
      <c r="W125" s="32"/>
      <c r="X125" s="32"/>
      <c r="Y125" s="32"/>
      <c r="Z125" s="32"/>
    </row>
    <row r="126" spans="1:26" ht="12.75">
      <c r="A126" s="58"/>
      <c r="B126" s="59" t="s">
        <v>50</v>
      </c>
      <c r="C126" s="60" t="s">
        <v>51</v>
      </c>
      <c r="D126" s="61"/>
      <c r="E126" s="62"/>
      <c r="F126" s="61"/>
      <c r="G126" s="61">
        <v>674</v>
      </c>
      <c r="H126" s="61"/>
      <c r="I126" s="61"/>
      <c r="J126" s="61">
        <v>5808</v>
      </c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32"/>
      <c r="W126" s="32"/>
      <c r="X126" s="32"/>
      <c r="Y126" s="32"/>
      <c r="Z126" s="32"/>
    </row>
    <row r="127" spans="1:26" ht="48">
      <c r="A127" s="53">
        <v>29</v>
      </c>
      <c r="B127" s="54" t="s">
        <v>228</v>
      </c>
      <c r="C127" s="55">
        <v>3</v>
      </c>
      <c r="D127" s="56">
        <v>24.95</v>
      </c>
      <c r="E127" s="57" t="s">
        <v>229</v>
      </c>
      <c r="F127" s="56"/>
      <c r="G127" s="56">
        <v>75</v>
      </c>
      <c r="H127" s="56" t="s">
        <v>230</v>
      </c>
      <c r="I127" s="56"/>
      <c r="J127" s="56">
        <v>399</v>
      </c>
      <c r="K127" s="57" t="s">
        <v>231</v>
      </c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32"/>
      <c r="W127" s="32"/>
      <c r="X127" s="32"/>
      <c r="Y127" s="32"/>
      <c r="Z127" s="32"/>
    </row>
    <row r="128" spans="1:26" ht="48">
      <c r="A128" s="53">
        <v>30</v>
      </c>
      <c r="B128" s="54" t="s">
        <v>232</v>
      </c>
      <c r="C128" s="55">
        <v>9</v>
      </c>
      <c r="D128" s="56">
        <v>8.82</v>
      </c>
      <c r="E128" s="57" t="s">
        <v>233</v>
      </c>
      <c r="F128" s="56"/>
      <c r="G128" s="56">
        <v>79</v>
      </c>
      <c r="H128" s="56" t="s">
        <v>234</v>
      </c>
      <c r="I128" s="56"/>
      <c r="J128" s="56">
        <v>423</v>
      </c>
      <c r="K128" s="57" t="s">
        <v>235</v>
      </c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32"/>
      <c r="W128" s="32"/>
      <c r="X128" s="32"/>
      <c r="Y128" s="32"/>
      <c r="Z128" s="32"/>
    </row>
    <row r="129" spans="1:26" ht="36">
      <c r="A129" s="53">
        <v>31</v>
      </c>
      <c r="B129" s="54" t="s">
        <v>236</v>
      </c>
      <c r="C129" s="55">
        <v>11</v>
      </c>
      <c r="D129" s="56">
        <v>53.9</v>
      </c>
      <c r="E129" s="57" t="s">
        <v>237</v>
      </c>
      <c r="F129" s="56"/>
      <c r="G129" s="56">
        <v>593</v>
      </c>
      <c r="H129" s="56" t="s">
        <v>238</v>
      </c>
      <c r="I129" s="56"/>
      <c r="J129" s="56">
        <v>4613</v>
      </c>
      <c r="K129" s="57" t="s">
        <v>239</v>
      </c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32"/>
      <c r="W129" s="32"/>
      <c r="X129" s="32"/>
      <c r="Y129" s="32"/>
      <c r="Z129" s="32"/>
    </row>
    <row r="130" spans="1:26" ht="12.75">
      <c r="A130" s="58"/>
      <c r="B130" s="59" t="s">
        <v>240</v>
      </c>
      <c r="C130" s="60" t="s">
        <v>125</v>
      </c>
      <c r="D130" s="61"/>
      <c r="E130" s="62"/>
      <c r="F130" s="61"/>
      <c r="G130" s="61">
        <v>329</v>
      </c>
      <c r="H130" s="61"/>
      <c r="I130" s="61"/>
      <c r="J130" s="61">
        <v>3081</v>
      </c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32"/>
      <c r="W130" s="32"/>
      <c r="X130" s="32"/>
      <c r="Y130" s="32"/>
      <c r="Z130" s="32"/>
    </row>
    <row r="131" spans="1:26" ht="12.75">
      <c r="A131" s="58"/>
      <c r="B131" s="59" t="s">
        <v>241</v>
      </c>
      <c r="C131" s="60" t="s">
        <v>127</v>
      </c>
      <c r="D131" s="61"/>
      <c r="E131" s="62"/>
      <c r="F131" s="61"/>
      <c r="G131" s="61">
        <v>225</v>
      </c>
      <c r="H131" s="61"/>
      <c r="I131" s="61"/>
      <c r="J131" s="61">
        <v>1984</v>
      </c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32"/>
      <c r="W131" s="32"/>
      <c r="X131" s="32"/>
      <c r="Y131" s="32"/>
      <c r="Z131" s="32"/>
    </row>
    <row r="132" spans="1:26" ht="12.75">
      <c r="A132" s="58"/>
      <c r="B132" s="59" t="s">
        <v>50</v>
      </c>
      <c r="C132" s="60" t="s">
        <v>51</v>
      </c>
      <c r="D132" s="61"/>
      <c r="E132" s="62"/>
      <c r="F132" s="61"/>
      <c r="G132" s="61">
        <v>1192</v>
      </c>
      <c r="H132" s="61"/>
      <c r="I132" s="61"/>
      <c r="J132" s="61">
        <v>10176</v>
      </c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32"/>
      <c r="W132" s="32"/>
      <c r="X132" s="32"/>
      <c r="Y132" s="32"/>
      <c r="Z132" s="32"/>
    </row>
    <row r="133" spans="1:26" ht="48">
      <c r="A133" s="53">
        <v>32</v>
      </c>
      <c r="B133" s="54" t="s">
        <v>242</v>
      </c>
      <c r="C133" s="55">
        <v>11</v>
      </c>
      <c r="D133" s="56">
        <v>17.21</v>
      </c>
      <c r="E133" s="57"/>
      <c r="F133" s="56"/>
      <c r="G133" s="56">
        <v>189</v>
      </c>
      <c r="H133" s="56"/>
      <c r="I133" s="56"/>
      <c r="J133" s="56">
        <v>746</v>
      </c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32"/>
      <c r="W133" s="32"/>
      <c r="X133" s="32"/>
      <c r="Y133" s="32"/>
      <c r="Z133" s="32"/>
    </row>
    <row r="134" spans="1:26" ht="36">
      <c r="A134" s="53">
        <v>33</v>
      </c>
      <c r="B134" s="54" t="s">
        <v>243</v>
      </c>
      <c r="C134" s="55">
        <v>0.6</v>
      </c>
      <c r="D134" s="56">
        <v>1147.02</v>
      </c>
      <c r="E134" s="57" t="s">
        <v>244</v>
      </c>
      <c r="F134" s="56" t="s">
        <v>245</v>
      </c>
      <c r="G134" s="56">
        <v>688</v>
      </c>
      <c r="H134" s="56" t="s">
        <v>246</v>
      </c>
      <c r="I134" s="56" t="s">
        <v>247</v>
      </c>
      <c r="J134" s="56">
        <v>4904</v>
      </c>
      <c r="K134" s="57" t="s">
        <v>248</v>
      </c>
      <c r="L134" s="57"/>
      <c r="M134" s="57"/>
      <c r="N134" s="57"/>
      <c r="O134" s="57"/>
      <c r="P134" s="57"/>
      <c r="Q134" s="57"/>
      <c r="R134" s="57"/>
      <c r="S134" s="57"/>
      <c r="T134" s="57"/>
      <c r="U134" s="57" t="s">
        <v>249</v>
      </c>
      <c r="V134" s="32"/>
      <c r="W134" s="32"/>
      <c r="X134" s="32"/>
      <c r="Y134" s="32"/>
      <c r="Z134" s="32"/>
    </row>
    <row r="135" spans="1:26" ht="12.75">
      <c r="A135" s="58"/>
      <c r="B135" s="59" t="s">
        <v>250</v>
      </c>
      <c r="C135" s="60" t="s">
        <v>125</v>
      </c>
      <c r="D135" s="61"/>
      <c r="E135" s="62"/>
      <c r="F135" s="61"/>
      <c r="G135" s="61">
        <v>375</v>
      </c>
      <c r="H135" s="61"/>
      <c r="I135" s="61"/>
      <c r="J135" s="61">
        <v>3521</v>
      </c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32"/>
      <c r="W135" s="32"/>
      <c r="X135" s="32"/>
      <c r="Y135" s="32"/>
      <c r="Z135" s="32"/>
    </row>
    <row r="136" spans="1:26" ht="12.75">
      <c r="A136" s="58"/>
      <c r="B136" s="59" t="s">
        <v>251</v>
      </c>
      <c r="C136" s="60" t="s">
        <v>127</v>
      </c>
      <c r="D136" s="61"/>
      <c r="E136" s="62"/>
      <c r="F136" s="61"/>
      <c r="G136" s="61">
        <v>257</v>
      </c>
      <c r="H136" s="61"/>
      <c r="I136" s="61"/>
      <c r="J136" s="61">
        <v>2267</v>
      </c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32"/>
      <c r="W136" s="32"/>
      <c r="X136" s="32"/>
      <c r="Y136" s="32"/>
      <c r="Z136" s="32"/>
    </row>
    <row r="137" spans="1:26" ht="12.75">
      <c r="A137" s="58"/>
      <c r="B137" s="59" t="s">
        <v>50</v>
      </c>
      <c r="C137" s="60" t="s">
        <v>51</v>
      </c>
      <c r="D137" s="61"/>
      <c r="E137" s="62"/>
      <c r="F137" s="61"/>
      <c r="G137" s="61">
        <v>1374</v>
      </c>
      <c r="H137" s="61"/>
      <c r="I137" s="61"/>
      <c r="J137" s="61">
        <v>11273</v>
      </c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32"/>
      <c r="W137" s="32"/>
      <c r="X137" s="32"/>
      <c r="Y137" s="32"/>
      <c r="Z137" s="32"/>
    </row>
    <row r="138" spans="1:26" ht="36">
      <c r="A138" s="53">
        <v>34</v>
      </c>
      <c r="B138" s="54" t="s">
        <v>211</v>
      </c>
      <c r="C138" s="55">
        <v>3</v>
      </c>
      <c r="D138" s="56">
        <v>14.67</v>
      </c>
      <c r="E138" s="57" t="s">
        <v>212</v>
      </c>
      <c r="F138" s="56"/>
      <c r="G138" s="56">
        <v>44</v>
      </c>
      <c r="H138" s="56" t="s">
        <v>213</v>
      </c>
      <c r="I138" s="56"/>
      <c r="J138" s="56">
        <v>471</v>
      </c>
      <c r="K138" s="57" t="s">
        <v>214</v>
      </c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32"/>
      <c r="W138" s="32"/>
      <c r="X138" s="32"/>
      <c r="Y138" s="32"/>
      <c r="Z138" s="32"/>
    </row>
    <row r="139" spans="1:26" ht="12.75">
      <c r="A139" s="58"/>
      <c r="B139" s="59" t="s">
        <v>215</v>
      </c>
      <c r="C139" s="60" t="s">
        <v>125</v>
      </c>
      <c r="D139" s="61"/>
      <c r="E139" s="62"/>
      <c r="F139" s="61"/>
      <c r="G139" s="61">
        <v>46</v>
      </c>
      <c r="H139" s="61"/>
      <c r="I139" s="61"/>
      <c r="J139" s="61">
        <v>431</v>
      </c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32"/>
      <c r="W139" s="32"/>
      <c r="X139" s="32"/>
      <c r="Y139" s="32"/>
      <c r="Z139" s="32"/>
    </row>
    <row r="140" spans="1:26" ht="12.75">
      <c r="A140" s="58"/>
      <c r="B140" s="59" t="s">
        <v>216</v>
      </c>
      <c r="C140" s="60" t="s">
        <v>127</v>
      </c>
      <c r="D140" s="61"/>
      <c r="E140" s="62"/>
      <c r="F140" s="61"/>
      <c r="G140" s="61">
        <v>31</v>
      </c>
      <c r="H140" s="61"/>
      <c r="I140" s="61"/>
      <c r="J140" s="61">
        <v>278</v>
      </c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32"/>
      <c r="W140" s="32"/>
      <c r="X140" s="32"/>
      <c r="Y140" s="32"/>
      <c r="Z140" s="32"/>
    </row>
    <row r="141" spans="1:26" ht="12.75">
      <c r="A141" s="58"/>
      <c r="B141" s="59" t="s">
        <v>50</v>
      </c>
      <c r="C141" s="60" t="s">
        <v>51</v>
      </c>
      <c r="D141" s="61"/>
      <c r="E141" s="62"/>
      <c r="F141" s="61"/>
      <c r="G141" s="61">
        <v>127</v>
      </c>
      <c r="H141" s="61"/>
      <c r="I141" s="61"/>
      <c r="J141" s="61">
        <v>1250</v>
      </c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32"/>
      <c r="W141" s="32"/>
      <c r="X141" s="32"/>
      <c r="Y141" s="32"/>
      <c r="Z141" s="32"/>
    </row>
    <row r="142" spans="1:26" ht="48">
      <c r="A142" s="53">
        <v>35</v>
      </c>
      <c r="B142" s="54" t="s">
        <v>252</v>
      </c>
      <c r="C142" s="55">
        <v>3</v>
      </c>
      <c r="D142" s="56">
        <v>4.81</v>
      </c>
      <c r="E142" s="57" t="s">
        <v>253</v>
      </c>
      <c r="F142" s="56"/>
      <c r="G142" s="56">
        <v>14</v>
      </c>
      <c r="H142" s="56" t="s">
        <v>254</v>
      </c>
      <c r="I142" s="56"/>
      <c r="J142" s="56">
        <v>77</v>
      </c>
      <c r="K142" s="57" t="s">
        <v>255</v>
      </c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32"/>
      <c r="W142" s="32"/>
      <c r="X142" s="32"/>
      <c r="Y142" s="32"/>
      <c r="Z142" s="32"/>
    </row>
    <row r="143" spans="1:26" ht="48">
      <c r="A143" s="53">
        <v>36</v>
      </c>
      <c r="B143" s="54" t="s">
        <v>256</v>
      </c>
      <c r="C143" s="55">
        <v>0.95</v>
      </c>
      <c r="D143" s="56">
        <v>183.02</v>
      </c>
      <c r="E143" s="57" t="s">
        <v>257</v>
      </c>
      <c r="F143" s="56"/>
      <c r="G143" s="56">
        <v>174</v>
      </c>
      <c r="H143" s="56" t="s">
        <v>258</v>
      </c>
      <c r="I143" s="56"/>
      <c r="J143" s="56">
        <v>1864</v>
      </c>
      <c r="K143" s="57" t="s">
        <v>259</v>
      </c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32"/>
      <c r="W143" s="32"/>
      <c r="X143" s="32"/>
      <c r="Y143" s="32"/>
      <c r="Z143" s="32"/>
    </row>
    <row r="144" spans="1:26" ht="12.75">
      <c r="A144" s="58"/>
      <c r="B144" s="59" t="s">
        <v>260</v>
      </c>
      <c r="C144" s="60" t="s">
        <v>47</v>
      </c>
      <c r="D144" s="61"/>
      <c r="E144" s="62"/>
      <c r="F144" s="61"/>
      <c r="G144" s="61">
        <v>152</v>
      </c>
      <c r="H144" s="61"/>
      <c r="I144" s="61"/>
      <c r="J144" s="61">
        <v>1423</v>
      </c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32"/>
      <c r="W144" s="32"/>
      <c r="X144" s="32"/>
      <c r="Y144" s="32"/>
      <c r="Z144" s="32"/>
    </row>
    <row r="145" spans="1:26" ht="12.75">
      <c r="A145" s="58"/>
      <c r="B145" s="59" t="s">
        <v>261</v>
      </c>
      <c r="C145" s="60" t="s">
        <v>49</v>
      </c>
      <c r="D145" s="61"/>
      <c r="E145" s="62"/>
      <c r="F145" s="61"/>
      <c r="G145" s="61">
        <v>114</v>
      </c>
      <c r="H145" s="61"/>
      <c r="I145" s="61"/>
      <c r="J145" s="61">
        <v>1005</v>
      </c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32"/>
      <c r="W145" s="32"/>
      <c r="X145" s="32"/>
      <c r="Y145" s="32"/>
      <c r="Z145" s="32"/>
    </row>
    <row r="146" spans="1:26" ht="12.75">
      <c r="A146" s="58"/>
      <c r="B146" s="59" t="s">
        <v>50</v>
      </c>
      <c r="C146" s="60" t="s">
        <v>51</v>
      </c>
      <c r="D146" s="61"/>
      <c r="E146" s="62"/>
      <c r="F146" s="61"/>
      <c r="G146" s="61">
        <v>465</v>
      </c>
      <c r="H146" s="61"/>
      <c r="I146" s="61"/>
      <c r="J146" s="61">
        <v>4565</v>
      </c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32"/>
      <c r="W146" s="32"/>
      <c r="X146" s="32"/>
      <c r="Y146" s="32"/>
      <c r="Z146" s="32"/>
    </row>
    <row r="147" spans="1:26" ht="60">
      <c r="A147" s="53">
        <v>37</v>
      </c>
      <c r="B147" s="54" t="s">
        <v>262</v>
      </c>
      <c r="C147" s="55">
        <v>0.06</v>
      </c>
      <c r="D147" s="56">
        <v>1010</v>
      </c>
      <c r="E147" s="57" t="s">
        <v>263</v>
      </c>
      <c r="F147" s="56"/>
      <c r="G147" s="56">
        <v>61</v>
      </c>
      <c r="H147" s="56" t="s">
        <v>264</v>
      </c>
      <c r="I147" s="56"/>
      <c r="J147" s="56">
        <v>229</v>
      </c>
      <c r="K147" s="57" t="s">
        <v>265</v>
      </c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32"/>
      <c r="W147" s="32"/>
      <c r="X147" s="32"/>
      <c r="Y147" s="32"/>
      <c r="Z147" s="32"/>
    </row>
    <row r="148" spans="1:26" ht="60">
      <c r="A148" s="53">
        <v>38</v>
      </c>
      <c r="B148" s="54" t="s">
        <v>266</v>
      </c>
      <c r="C148" s="55">
        <v>0.005</v>
      </c>
      <c r="D148" s="56">
        <v>1440</v>
      </c>
      <c r="E148" s="57" t="s">
        <v>267</v>
      </c>
      <c r="F148" s="56"/>
      <c r="G148" s="56">
        <v>7</v>
      </c>
      <c r="H148" s="56" t="s">
        <v>268</v>
      </c>
      <c r="I148" s="56"/>
      <c r="J148" s="56">
        <v>25</v>
      </c>
      <c r="K148" s="57" t="s">
        <v>269</v>
      </c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32"/>
      <c r="W148" s="32"/>
      <c r="X148" s="32"/>
      <c r="Y148" s="32"/>
      <c r="Z148" s="32"/>
    </row>
    <row r="149" spans="1:26" ht="60">
      <c r="A149" s="70">
        <v>39</v>
      </c>
      <c r="B149" s="71" t="s">
        <v>270</v>
      </c>
      <c r="C149" s="72">
        <v>0.03</v>
      </c>
      <c r="D149" s="68">
        <v>1020</v>
      </c>
      <c r="E149" s="69" t="s">
        <v>271</v>
      </c>
      <c r="F149" s="68"/>
      <c r="G149" s="68">
        <v>31</v>
      </c>
      <c r="H149" s="68" t="s">
        <v>272</v>
      </c>
      <c r="I149" s="68"/>
      <c r="J149" s="68">
        <v>106</v>
      </c>
      <c r="K149" s="69" t="s">
        <v>273</v>
      </c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32"/>
      <c r="W149" s="32"/>
      <c r="X149" s="32"/>
      <c r="Y149" s="32"/>
      <c r="Z149" s="32"/>
    </row>
    <row r="150" spans="1:26" ht="36">
      <c r="A150" s="102" t="s">
        <v>94</v>
      </c>
      <c r="B150" s="103"/>
      <c r="C150" s="103"/>
      <c r="D150" s="103"/>
      <c r="E150" s="103"/>
      <c r="F150" s="103"/>
      <c r="G150" s="56">
        <v>3116</v>
      </c>
      <c r="H150" s="56" t="s">
        <v>274</v>
      </c>
      <c r="I150" s="56" t="s">
        <v>275</v>
      </c>
      <c r="J150" s="56">
        <v>20300</v>
      </c>
      <c r="K150" s="57" t="s">
        <v>276</v>
      </c>
      <c r="L150" s="57"/>
      <c r="M150" s="57"/>
      <c r="N150" s="57"/>
      <c r="O150" s="57"/>
      <c r="P150" s="57"/>
      <c r="Q150" s="57"/>
      <c r="R150" s="57"/>
      <c r="S150" s="57"/>
      <c r="T150" s="57"/>
      <c r="U150" s="57" t="s">
        <v>277</v>
      </c>
      <c r="V150" s="32"/>
      <c r="W150" s="32"/>
      <c r="X150" s="32"/>
      <c r="Y150" s="32"/>
      <c r="Z150" s="32"/>
    </row>
    <row r="151" spans="1:26" ht="12.75">
      <c r="A151" s="102" t="s">
        <v>99</v>
      </c>
      <c r="B151" s="103"/>
      <c r="C151" s="103"/>
      <c r="D151" s="103"/>
      <c r="E151" s="103"/>
      <c r="F151" s="103"/>
      <c r="G151" s="56">
        <v>3360</v>
      </c>
      <c r="H151" s="56"/>
      <c r="I151" s="56"/>
      <c r="J151" s="56">
        <v>22456</v>
      </c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32"/>
      <c r="W151" s="32"/>
      <c r="X151" s="32"/>
      <c r="Y151" s="32"/>
      <c r="Z151" s="32"/>
    </row>
    <row r="152" spans="1:26" ht="12.75">
      <c r="A152" s="102" t="s">
        <v>100</v>
      </c>
      <c r="B152" s="103"/>
      <c r="C152" s="103"/>
      <c r="D152" s="103"/>
      <c r="E152" s="103"/>
      <c r="F152" s="103"/>
      <c r="G152" s="56"/>
      <c r="H152" s="56"/>
      <c r="I152" s="56"/>
      <c r="J152" s="56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32"/>
      <c r="W152" s="32"/>
      <c r="X152" s="32"/>
      <c r="Y152" s="32"/>
      <c r="Z152" s="32"/>
    </row>
    <row r="153" spans="1:26" ht="25.5" customHeight="1">
      <c r="A153" s="102" t="s">
        <v>278</v>
      </c>
      <c r="B153" s="103"/>
      <c r="C153" s="103"/>
      <c r="D153" s="103"/>
      <c r="E153" s="103"/>
      <c r="F153" s="103"/>
      <c r="G153" s="56">
        <v>55</v>
      </c>
      <c r="H153" s="56"/>
      <c r="I153" s="56"/>
      <c r="J153" s="56">
        <v>218</v>
      </c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32"/>
      <c r="W153" s="32"/>
      <c r="X153" s="32"/>
      <c r="Y153" s="32"/>
      <c r="Z153" s="32"/>
    </row>
    <row r="154" spans="1:26" ht="64.5" customHeight="1">
      <c r="A154" s="102" t="s">
        <v>279</v>
      </c>
      <c r="B154" s="103"/>
      <c r="C154" s="103"/>
      <c r="D154" s="103"/>
      <c r="E154" s="103"/>
      <c r="F154" s="103"/>
      <c r="G154" s="56">
        <v>189</v>
      </c>
      <c r="H154" s="56">
        <v>163.2</v>
      </c>
      <c r="I154" s="56" t="s">
        <v>280</v>
      </c>
      <c r="J154" s="56">
        <v>1938</v>
      </c>
      <c r="K154" s="57">
        <v>1798.2</v>
      </c>
      <c r="L154" s="57"/>
      <c r="M154" s="57"/>
      <c r="N154" s="57"/>
      <c r="O154" s="57"/>
      <c r="P154" s="57"/>
      <c r="Q154" s="57"/>
      <c r="R154" s="57"/>
      <c r="S154" s="57"/>
      <c r="T154" s="57"/>
      <c r="U154" s="57" t="s">
        <v>281</v>
      </c>
      <c r="V154" s="32"/>
      <c r="W154" s="32"/>
      <c r="X154" s="32"/>
      <c r="Y154" s="32"/>
      <c r="Z154" s="32"/>
    </row>
    <row r="155" spans="1:26" ht="12.75">
      <c r="A155" s="102" t="s">
        <v>105</v>
      </c>
      <c r="B155" s="103"/>
      <c r="C155" s="103"/>
      <c r="D155" s="103"/>
      <c r="E155" s="103"/>
      <c r="F155" s="103"/>
      <c r="G155" s="56"/>
      <c r="H155" s="56"/>
      <c r="I155" s="56"/>
      <c r="J155" s="56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32"/>
      <c r="W155" s="32"/>
      <c r="X155" s="32"/>
      <c r="Y155" s="32"/>
      <c r="Z155" s="32"/>
    </row>
    <row r="156" spans="1:26" ht="12.75">
      <c r="A156" s="102" t="s">
        <v>106</v>
      </c>
      <c r="B156" s="103"/>
      <c r="C156" s="103"/>
      <c r="D156" s="103"/>
      <c r="E156" s="103"/>
      <c r="F156" s="103"/>
      <c r="G156" s="56">
        <v>1266</v>
      </c>
      <c r="H156" s="56"/>
      <c r="I156" s="56"/>
      <c r="J156" s="56">
        <v>13947</v>
      </c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32"/>
      <c r="W156" s="32"/>
      <c r="X156" s="32"/>
      <c r="Y156" s="32"/>
      <c r="Z156" s="32"/>
    </row>
    <row r="157" spans="1:26" ht="12.75">
      <c r="A157" s="102" t="s">
        <v>107</v>
      </c>
      <c r="B157" s="103"/>
      <c r="C157" s="103"/>
      <c r="D157" s="103"/>
      <c r="E157" s="103"/>
      <c r="F157" s="103"/>
      <c r="G157" s="56">
        <v>931</v>
      </c>
      <c r="H157" s="56"/>
      <c r="I157" s="56"/>
      <c r="J157" s="56">
        <v>3744</v>
      </c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32"/>
      <c r="W157" s="32"/>
      <c r="X157" s="32"/>
      <c r="Y157" s="32"/>
      <c r="Z157" s="32"/>
    </row>
    <row r="158" spans="1:26" ht="12.75">
      <c r="A158" s="102" t="s">
        <v>108</v>
      </c>
      <c r="B158" s="103"/>
      <c r="C158" s="103"/>
      <c r="D158" s="103"/>
      <c r="E158" s="103"/>
      <c r="F158" s="103"/>
      <c r="G158" s="56">
        <v>201</v>
      </c>
      <c r="H158" s="56"/>
      <c r="I158" s="56"/>
      <c r="J158" s="56">
        <v>1074</v>
      </c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32"/>
      <c r="W158" s="32"/>
      <c r="X158" s="32"/>
      <c r="Y158" s="32"/>
      <c r="Z158" s="32"/>
    </row>
    <row r="159" spans="1:26" ht="12.75">
      <c r="A159" s="104" t="s">
        <v>109</v>
      </c>
      <c r="B159" s="105"/>
      <c r="C159" s="105"/>
      <c r="D159" s="105"/>
      <c r="E159" s="105"/>
      <c r="F159" s="105"/>
      <c r="G159" s="56">
        <v>1174</v>
      </c>
      <c r="H159" s="56"/>
      <c r="I159" s="56"/>
      <c r="J159" s="56">
        <v>10995</v>
      </c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32"/>
      <c r="W159" s="32"/>
      <c r="X159" s="32"/>
      <c r="Y159" s="32"/>
      <c r="Z159" s="32"/>
    </row>
    <row r="160" spans="1:26" ht="12.75">
      <c r="A160" s="104" t="s">
        <v>110</v>
      </c>
      <c r="B160" s="105"/>
      <c r="C160" s="105"/>
      <c r="D160" s="105"/>
      <c r="E160" s="105"/>
      <c r="F160" s="105"/>
      <c r="G160" s="56">
        <v>813</v>
      </c>
      <c r="H160" s="56"/>
      <c r="I160" s="56"/>
      <c r="J160" s="56">
        <v>7169</v>
      </c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32"/>
      <c r="W160" s="32"/>
      <c r="X160" s="32"/>
      <c r="Y160" s="32"/>
      <c r="Z160" s="32"/>
    </row>
    <row r="161" spans="1:26" ht="12.75">
      <c r="A161" s="104" t="s">
        <v>282</v>
      </c>
      <c r="B161" s="105"/>
      <c r="C161" s="105"/>
      <c r="D161" s="105"/>
      <c r="E161" s="105"/>
      <c r="F161" s="105"/>
      <c r="G161" s="56"/>
      <c r="H161" s="56"/>
      <c r="I161" s="56"/>
      <c r="J161" s="56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32"/>
      <c r="W161" s="32"/>
      <c r="X161" s="32"/>
      <c r="Y161" s="32"/>
      <c r="Z161" s="32"/>
    </row>
    <row r="162" spans="1:26" ht="12.75">
      <c r="A162" s="102" t="s">
        <v>112</v>
      </c>
      <c r="B162" s="103"/>
      <c r="C162" s="103"/>
      <c r="D162" s="103"/>
      <c r="E162" s="103"/>
      <c r="F162" s="103"/>
      <c r="G162" s="56">
        <v>4370</v>
      </c>
      <c r="H162" s="56"/>
      <c r="I162" s="56"/>
      <c r="J162" s="56">
        <v>36768</v>
      </c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32"/>
      <c r="W162" s="32"/>
      <c r="X162" s="32"/>
      <c r="Y162" s="32"/>
      <c r="Z162" s="32"/>
    </row>
    <row r="163" spans="1:26" ht="12.75">
      <c r="A163" s="102" t="s">
        <v>113</v>
      </c>
      <c r="B163" s="103"/>
      <c r="C163" s="103"/>
      <c r="D163" s="103"/>
      <c r="E163" s="103"/>
      <c r="F163" s="103"/>
      <c r="G163" s="56">
        <v>977</v>
      </c>
      <c r="H163" s="56"/>
      <c r="I163" s="56"/>
      <c r="J163" s="56">
        <v>3852</v>
      </c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32"/>
      <c r="W163" s="32"/>
      <c r="X163" s="32"/>
      <c r="Y163" s="32"/>
      <c r="Z163" s="32"/>
    </row>
    <row r="164" spans="1:26" ht="12.75">
      <c r="A164" s="102" t="s">
        <v>114</v>
      </c>
      <c r="B164" s="103"/>
      <c r="C164" s="103"/>
      <c r="D164" s="103"/>
      <c r="E164" s="103"/>
      <c r="F164" s="103"/>
      <c r="G164" s="56">
        <v>5347</v>
      </c>
      <c r="H164" s="56"/>
      <c r="I164" s="56"/>
      <c r="J164" s="56">
        <v>40620</v>
      </c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32"/>
      <c r="W164" s="32"/>
      <c r="X164" s="32"/>
      <c r="Y164" s="32"/>
      <c r="Z164" s="32"/>
    </row>
    <row r="165" spans="1:26" ht="12.75">
      <c r="A165" s="106" t="s">
        <v>283</v>
      </c>
      <c r="B165" s="107"/>
      <c r="C165" s="107"/>
      <c r="D165" s="107"/>
      <c r="E165" s="107"/>
      <c r="F165" s="107"/>
      <c r="G165" s="68">
        <v>5347</v>
      </c>
      <c r="H165" s="68"/>
      <c r="I165" s="68"/>
      <c r="J165" s="68">
        <v>40620</v>
      </c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32"/>
      <c r="W165" s="32"/>
      <c r="X165" s="32"/>
      <c r="Y165" s="32"/>
      <c r="Z165" s="32"/>
    </row>
    <row r="166" spans="1:26" ht="36">
      <c r="A166" s="102" t="s">
        <v>284</v>
      </c>
      <c r="B166" s="103"/>
      <c r="C166" s="103"/>
      <c r="D166" s="103"/>
      <c r="E166" s="103"/>
      <c r="F166" s="103"/>
      <c r="G166" s="56">
        <v>8911</v>
      </c>
      <c r="H166" s="56" t="s">
        <v>285</v>
      </c>
      <c r="I166" s="56" t="s">
        <v>286</v>
      </c>
      <c r="J166" s="56">
        <v>52277</v>
      </c>
      <c r="K166" s="57" t="s">
        <v>287</v>
      </c>
      <c r="L166" s="57"/>
      <c r="M166" s="57"/>
      <c r="N166" s="57"/>
      <c r="O166" s="57"/>
      <c r="P166" s="57"/>
      <c r="Q166" s="57"/>
      <c r="R166" s="57"/>
      <c r="S166" s="57"/>
      <c r="T166" s="57"/>
      <c r="U166" s="57" t="s">
        <v>288</v>
      </c>
      <c r="V166" s="32"/>
      <c r="W166" s="32"/>
      <c r="X166" s="32"/>
      <c r="Y166" s="32"/>
      <c r="Z166" s="32"/>
    </row>
    <row r="167" spans="1:26" ht="12.75">
      <c r="A167" s="102" t="s">
        <v>289</v>
      </c>
      <c r="B167" s="103"/>
      <c r="C167" s="103"/>
      <c r="D167" s="103"/>
      <c r="E167" s="103"/>
      <c r="F167" s="103"/>
      <c r="G167" s="56">
        <v>9403</v>
      </c>
      <c r="H167" s="56"/>
      <c r="I167" s="56"/>
      <c r="J167" s="56">
        <v>56118</v>
      </c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32"/>
      <c r="W167" s="32"/>
      <c r="X167" s="32"/>
      <c r="Y167" s="32"/>
      <c r="Z167" s="32"/>
    </row>
    <row r="168" spans="1:26" ht="12.75">
      <c r="A168" s="102" t="s">
        <v>100</v>
      </c>
      <c r="B168" s="103"/>
      <c r="C168" s="103"/>
      <c r="D168" s="103"/>
      <c r="E168" s="103"/>
      <c r="F168" s="103"/>
      <c r="G168" s="56"/>
      <c r="H168" s="56"/>
      <c r="I168" s="56"/>
      <c r="J168" s="56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32"/>
      <c r="W168" s="32"/>
      <c r="X168" s="32"/>
      <c r="Y168" s="32"/>
      <c r="Z168" s="32"/>
    </row>
    <row r="169" spans="1:26" ht="25.5" customHeight="1">
      <c r="A169" s="102" t="s">
        <v>290</v>
      </c>
      <c r="B169" s="103"/>
      <c r="C169" s="103"/>
      <c r="D169" s="103"/>
      <c r="E169" s="103"/>
      <c r="F169" s="103"/>
      <c r="G169" s="56">
        <v>141</v>
      </c>
      <c r="H169" s="56"/>
      <c r="I169" s="56"/>
      <c r="J169" s="56">
        <v>554</v>
      </c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32"/>
      <c r="W169" s="32"/>
      <c r="X169" s="32"/>
      <c r="Y169" s="32"/>
      <c r="Z169" s="32"/>
    </row>
    <row r="170" spans="1:26" ht="78" customHeight="1">
      <c r="A170" s="102" t="s">
        <v>291</v>
      </c>
      <c r="B170" s="103"/>
      <c r="C170" s="103"/>
      <c r="D170" s="103"/>
      <c r="E170" s="103"/>
      <c r="F170" s="103"/>
      <c r="G170" s="56">
        <v>351</v>
      </c>
      <c r="H170" s="56">
        <v>262.65</v>
      </c>
      <c r="I170" s="56" t="s">
        <v>292</v>
      </c>
      <c r="J170" s="56">
        <v>3287</v>
      </c>
      <c r="K170" s="57">
        <v>2894.1</v>
      </c>
      <c r="L170" s="57"/>
      <c r="M170" s="57"/>
      <c r="N170" s="57"/>
      <c r="O170" s="57"/>
      <c r="P170" s="57"/>
      <c r="Q170" s="57"/>
      <c r="R170" s="57"/>
      <c r="S170" s="57"/>
      <c r="T170" s="57"/>
      <c r="U170" s="57" t="s">
        <v>293</v>
      </c>
      <c r="V170" s="32"/>
      <c r="W170" s="32"/>
      <c r="X170" s="32"/>
      <c r="Y170" s="32"/>
      <c r="Z170" s="32"/>
    </row>
    <row r="171" spans="1:26" ht="12.75">
      <c r="A171" s="102" t="s">
        <v>105</v>
      </c>
      <c r="B171" s="103"/>
      <c r="C171" s="103"/>
      <c r="D171" s="103"/>
      <c r="E171" s="103"/>
      <c r="F171" s="103"/>
      <c r="G171" s="56"/>
      <c r="H171" s="56"/>
      <c r="I171" s="56"/>
      <c r="J171" s="56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32"/>
      <c r="W171" s="32"/>
      <c r="X171" s="32"/>
      <c r="Y171" s="32"/>
      <c r="Z171" s="32"/>
    </row>
    <row r="172" spans="1:26" ht="12.75">
      <c r="A172" s="102" t="s">
        <v>106</v>
      </c>
      <c r="B172" s="103"/>
      <c r="C172" s="103"/>
      <c r="D172" s="103"/>
      <c r="E172" s="103"/>
      <c r="F172" s="103"/>
      <c r="G172" s="56">
        <v>2068</v>
      </c>
      <c r="H172" s="56"/>
      <c r="I172" s="56"/>
      <c r="J172" s="56">
        <v>22800</v>
      </c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32"/>
      <c r="W172" s="32"/>
      <c r="X172" s="32"/>
      <c r="Y172" s="32"/>
      <c r="Z172" s="32"/>
    </row>
    <row r="173" spans="1:26" ht="12.75">
      <c r="A173" s="102" t="s">
        <v>107</v>
      </c>
      <c r="B173" s="103"/>
      <c r="C173" s="103"/>
      <c r="D173" s="103"/>
      <c r="E173" s="103"/>
      <c r="F173" s="103"/>
      <c r="G173" s="56">
        <v>4220</v>
      </c>
      <c r="H173" s="56"/>
      <c r="I173" s="56"/>
      <c r="J173" s="56">
        <v>21128</v>
      </c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32"/>
      <c r="W173" s="32"/>
      <c r="X173" s="32"/>
      <c r="Y173" s="32"/>
      <c r="Z173" s="32"/>
    </row>
    <row r="174" spans="1:26" ht="12.75">
      <c r="A174" s="102" t="s">
        <v>108</v>
      </c>
      <c r="B174" s="103"/>
      <c r="C174" s="103"/>
      <c r="D174" s="103"/>
      <c r="E174" s="103"/>
      <c r="F174" s="103"/>
      <c r="G174" s="56">
        <v>685</v>
      </c>
      <c r="H174" s="56"/>
      <c r="I174" s="56"/>
      <c r="J174" s="56">
        <v>3014</v>
      </c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32"/>
      <c r="W174" s="32"/>
      <c r="X174" s="32"/>
      <c r="Y174" s="32"/>
      <c r="Z174" s="32"/>
    </row>
    <row r="175" spans="1:26" ht="12.75">
      <c r="A175" s="104" t="s">
        <v>109</v>
      </c>
      <c r="B175" s="105"/>
      <c r="C175" s="105"/>
      <c r="D175" s="105"/>
      <c r="E175" s="105"/>
      <c r="F175" s="105"/>
      <c r="G175" s="56">
        <v>1849</v>
      </c>
      <c r="H175" s="56"/>
      <c r="I175" s="56"/>
      <c r="J175" s="56">
        <v>17330</v>
      </c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32"/>
      <c r="W175" s="32"/>
      <c r="X175" s="32"/>
      <c r="Y175" s="32"/>
      <c r="Z175" s="32"/>
    </row>
    <row r="176" spans="1:26" ht="12.75">
      <c r="A176" s="104" t="s">
        <v>110</v>
      </c>
      <c r="B176" s="105"/>
      <c r="C176" s="105"/>
      <c r="D176" s="105"/>
      <c r="E176" s="105"/>
      <c r="F176" s="105"/>
      <c r="G176" s="56">
        <v>1305</v>
      </c>
      <c r="H176" s="56"/>
      <c r="I176" s="56"/>
      <c r="J176" s="56">
        <v>11517</v>
      </c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32"/>
      <c r="W176" s="32"/>
      <c r="X176" s="32"/>
      <c r="Y176" s="32"/>
      <c r="Z176" s="32"/>
    </row>
    <row r="177" spans="1:26" ht="12.75">
      <c r="A177" s="104" t="s">
        <v>294</v>
      </c>
      <c r="B177" s="105"/>
      <c r="C177" s="105"/>
      <c r="D177" s="105"/>
      <c r="E177" s="105"/>
      <c r="F177" s="105"/>
      <c r="G177" s="56"/>
      <c r="H177" s="56"/>
      <c r="I177" s="56"/>
      <c r="J177" s="56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32"/>
      <c r="W177" s="32"/>
      <c r="X177" s="32"/>
      <c r="Y177" s="32"/>
      <c r="Z177" s="32"/>
    </row>
    <row r="178" spans="1:26" ht="12.75">
      <c r="A178" s="102" t="s">
        <v>112</v>
      </c>
      <c r="B178" s="103"/>
      <c r="C178" s="103"/>
      <c r="D178" s="103"/>
      <c r="E178" s="103"/>
      <c r="F178" s="103"/>
      <c r="G178" s="56">
        <v>10072</v>
      </c>
      <c r="H178" s="56"/>
      <c r="I178" s="56"/>
      <c r="J178" s="56">
        <v>75177</v>
      </c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32"/>
      <c r="W178" s="32"/>
      <c r="X178" s="32"/>
      <c r="Y178" s="32"/>
      <c r="Z178" s="32"/>
    </row>
    <row r="179" spans="1:26" ht="12.75">
      <c r="A179" s="102" t="s">
        <v>113</v>
      </c>
      <c r="B179" s="103"/>
      <c r="C179" s="103"/>
      <c r="D179" s="103"/>
      <c r="E179" s="103"/>
      <c r="F179" s="103"/>
      <c r="G179" s="56">
        <v>2485</v>
      </c>
      <c r="H179" s="56"/>
      <c r="I179" s="56"/>
      <c r="J179" s="56">
        <v>9788</v>
      </c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32"/>
      <c r="W179" s="32"/>
      <c r="X179" s="32"/>
      <c r="Y179" s="32"/>
      <c r="Z179" s="32"/>
    </row>
    <row r="180" spans="1:26" ht="12.75">
      <c r="A180" s="102" t="s">
        <v>114</v>
      </c>
      <c r="B180" s="103"/>
      <c r="C180" s="103"/>
      <c r="D180" s="103"/>
      <c r="E180" s="103"/>
      <c r="F180" s="103"/>
      <c r="G180" s="56">
        <v>12557</v>
      </c>
      <c r="H180" s="56"/>
      <c r="I180" s="56"/>
      <c r="J180" s="56">
        <v>84965</v>
      </c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32"/>
      <c r="W180" s="32"/>
      <c r="X180" s="32"/>
      <c r="Y180" s="32"/>
      <c r="Z180" s="32"/>
    </row>
    <row r="181" spans="1:26" ht="12.75">
      <c r="A181" s="104" t="s">
        <v>295</v>
      </c>
      <c r="B181" s="105"/>
      <c r="C181" s="105"/>
      <c r="D181" s="105"/>
      <c r="E181" s="105"/>
      <c r="F181" s="105"/>
      <c r="G181" s="56">
        <v>12557</v>
      </c>
      <c r="H181" s="56"/>
      <c r="I181" s="56"/>
      <c r="J181" s="56">
        <v>84965</v>
      </c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32"/>
      <c r="W181" s="32"/>
      <c r="X181" s="32"/>
      <c r="Y181" s="32"/>
      <c r="Z181" s="32"/>
    </row>
    <row r="182" spans="1:26" ht="12.75">
      <c r="A182" s="27"/>
      <c r="B182" s="28"/>
      <c r="C182" s="29"/>
      <c r="D182" s="30"/>
      <c r="E182" s="31"/>
      <c r="F182" s="30"/>
      <c r="G182" s="30"/>
      <c r="H182" s="30"/>
      <c r="I182" s="30"/>
      <c r="J182" s="30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2"/>
      <c r="W182" s="32"/>
      <c r="X182" s="32"/>
      <c r="Y182" s="32"/>
      <c r="Z182" s="32"/>
    </row>
    <row r="183" spans="1:26" ht="12.75">
      <c r="A183" s="27"/>
      <c r="B183" s="28"/>
      <c r="C183" s="29"/>
      <c r="D183" s="30"/>
      <c r="E183" s="31"/>
      <c r="F183" s="30"/>
      <c r="G183" s="30"/>
      <c r="H183" s="30"/>
      <c r="I183" s="30"/>
      <c r="J183" s="30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2"/>
      <c r="W183" s="32"/>
      <c r="X183" s="32"/>
      <c r="Y183" s="32"/>
      <c r="Z183" s="32"/>
    </row>
    <row r="184" spans="1:26" ht="12.75">
      <c r="A184" s="27"/>
      <c r="B184" s="28"/>
      <c r="C184" s="29"/>
      <c r="D184" s="30"/>
      <c r="E184" s="31"/>
      <c r="F184" s="30"/>
      <c r="G184" s="30"/>
      <c r="H184" s="30"/>
      <c r="I184" s="30"/>
      <c r="J184" s="30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2"/>
      <c r="W184" s="32"/>
      <c r="X184" s="32"/>
      <c r="Y184" s="32"/>
      <c r="Z184" s="32"/>
    </row>
    <row r="185" spans="1:26" ht="12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2"/>
      <c r="W185" s="32"/>
      <c r="X185" s="32"/>
      <c r="Y185" s="32"/>
      <c r="Z185" s="32"/>
    </row>
    <row r="186" spans="1:26" ht="12.75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32"/>
      <c r="W186" s="32"/>
      <c r="X186" s="32"/>
      <c r="Y186" s="32"/>
      <c r="Z186" s="32"/>
    </row>
    <row r="187" spans="1:26" ht="12.75">
      <c r="A187" s="34" t="s">
        <v>39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>
      <c r="A189" s="34" t="s">
        <v>17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>
      <c r="A190" s="24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7"/>
      <c r="W190" s="7"/>
      <c r="X190" s="7"/>
      <c r="Y190" s="7"/>
      <c r="Z190" s="7"/>
    </row>
    <row r="191" spans="22:26" ht="12.75">
      <c r="V191" s="35"/>
      <c r="W191" s="35"/>
      <c r="X191" s="35"/>
      <c r="Y191" s="35"/>
      <c r="Z191" s="35"/>
    </row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</sheetData>
  <sheetProtection/>
  <mergeCells count="93">
    <mergeCell ref="A11:U11"/>
    <mergeCell ref="A12:U12"/>
    <mergeCell ref="A13:U13"/>
    <mergeCell ref="A14:U14"/>
    <mergeCell ref="J16:U16"/>
    <mergeCell ref="A26:A28"/>
    <mergeCell ref="B26:B28"/>
    <mergeCell ref="C26:C28"/>
    <mergeCell ref="D26:F26"/>
    <mergeCell ref="D27:D28"/>
    <mergeCell ref="G21:H21"/>
    <mergeCell ref="J21:K21"/>
    <mergeCell ref="J27:J28"/>
    <mergeCell ref="G26:I26"/>
    <mergeCell ref="G16:I16"/>
    <mergeCell ref="G20:H20"/>
    <mergeCell ref="J17:K17"/>
    <mergeCell ref="J20:K20"/>
    <mergeCell ref="G18:H18"/>
    <mergeCell ref="G19:H19"/>
    <mergeCell ref="J26:U26"/>
    <mergeCell ref="G27:G28"/>
    <mergeCell ref="J18:K18"/>
    <mergeCell ref="J19:K19"/>
    <mergeCell ref="G17:H17"/>
    <mergeCell ref="A61:F61"/>
    <mergeCell ref="A30:U3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100:F100"/>
    <mergeCell ref="A62:F62"/>
    <mergeCell ref="A63:F63"/>
    <mergeCell ref="A64:F64"/>
    <mergeCell ref="A65:F65"/>
    <mergeCell ref="A66:F66"/>
    <mergeCell ref="A67:U67"/>
    <mergeCell ref="A95:F95"/>
    <mergeCell ref="A96:F96"/>
    <mergeCell ref="A97:F97"/>
    <mergeCell ref="A98:F98"/>
    <mergeCell ref="A99:F99"/>
    <mergeCell ref="A112:U112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61:F161"/>
    <mergeCell ref="A150:F150"/>
    <mergeCell ref="A151:F151"/>
    <mergeCell ref="A152:F152"/>
    <mergeCell ref="A153:F153"/>
    <mergeCell ref="A154:F154"/>
    <mergeCell ref="A155:F155"/>
    <mergeCell ref="A156:F156"/>
    <mergeCell ref="A157:F157"/>
    <mergeCell ref="A158:F158"/>
    <mergeCell ref="A159:F159"/>
    <mergeCell ref="A160:F160"/>
    <mergeCell ref="A173:F173"/>
    <mergeCell ref="A162:F162"/>
    <mergeCell ref="A163:F163"/>
    <mergeCell ref="A164:F164"/>
    <mergeCell ref="A165:F165"/>
    <mergeCell ref="A166:F166"/>
    <mergeCell ref="A167:F167"/>
    <mergeCell ref="A168:F168"/>
    <mergeCell ref="A169:F169"/>
    <mergeCell ref="A170:F170"/>
    <mergeCell ref="A171:F171"/>
    <mergeCell ref="A172:F172"/>
    <mergeCell ref="A180:F180"/>
    <mergeCell ref="A181:F181"/>
    <mergeCell ref="A174:F174"/>
    <mergeCell ref="A175:F175"/>
    <mergeCell ref="A176:F176"/>
    <mergeCell ref="A177:F177"/>
    <mergeCell ref="A178:F178"/>
    <mergeCell ref="A179:F179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85" r:id="rId3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51"/>
  <sheetViews>
    <sheetView showGridLines="0" zoomScalePageLayoutView="0" workbookViewId="0" topLeftCell="A1">
      <selection activeCell="A6" sqref="A6:N6"/>
    </sheetView>
  </sheetViews>
  <sheetFormatPr defaultColWidth="9.00390625" defaultRowHeight="12.75"/>
  <cols>
    <col min="1" max="1" width="6.00390625" style="1" customWidth="1"/>
    <col min="2" max="2" width="16.00390625" style="1" customWidth="1"/>
    <col min="3" max="3" width="33.625" style="1" customWidth="1"/>
    <col min="4" max="6" width="11.625" style="1" customWidth="1"/>
    <col min="7" max="7" width="12.75390625" style="1" customWidth="1"/>
    <col min="8" max="10" width="11.625" style="1" customWidth="1"/>
    <col min="11" max="11" width="12.75390625" style="1" customWidth="1"/>
    <col min="12" max="12" width="12.75390625" style="1" hidden="1" customWidth="1"/>
    <col min="13" max="13" width="11.25390625" style="1" customWidth="1"/>
    <col min="14" max="14" width="15.25390625" style="1" customWidth="1"/>
    <col min="15" max="16" width="0" style="1" hidden="1" customWidth="1"/>
    <col min="17" max="16384" width="9.125" style="1" customWidth="1"/>
  </cols>
  <sheetData>
    <row r="1" ht="12.75"/>
    <row r="2" spans="1:12" s="8" customFormat="1" ht="12.75">
      <c r="A2" s="9" t="s">
        <v>705</v>
      </c>
      <c r="B2" s="7"/>
      <c r="C2" s="7"/>
      <c r="D2" s="7"/>
      <c r="L2" s="36"/>
    </row>
    <row r="3" spans="1:12" s="8" customFormat="1" ht="12.75">
      <c r="A3" s="6"/>
      <c r="B3" s="7"/>
      <c r="C3" s="7"/>
      <c r="D3" s="7"/>
      <c r="L3" s="36"/>
    </row>
    <row r="4" spans="1:12" s="8" customFormat="1" ht="12.75">
      <c r="A4" s="9" t="s">
        <v>706</v>
      </c>
      <c r="B4" s="7"/>
      <c r="C4" s="7"/>
      <c r="D4" s="7"/>
      <c r="L4" s="36"/>
    </row>
    <row r="5" spans="1:23" s="8" customFormat="1" ht="15">
      <c r="A5" s="120" t="s">
        <v>709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0"/>
      <c r="P5" s="10"/>
      <c r="Q5" s="10"/>
      <c r="R5" s="10"/>
      <c r="S5" s="10"/>
      <c r="T5" s="10"/>
      <c r="U5" s="10"/>
      <c r="V5" s="10"/>
      <c r="W5" s="10"/>
    </row>
    <row r="6" spans="1:23" s="8" customFormat="1" ht="12">
      <c r="A6" s="121" t="s">
        <v>32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1"/>
      <c r="P6" s="11"/>
      <c r="Q6" s="11"/>
      <c r="R6" s="11"/>
      <c r="S6" s="11"/>
      <c r="T6" s="11"/>
      <c r="U6" s="11"/>
      <c r="V6" s="11"/>
      <c r="W6" s="11"/>
    </row>
    <row r="7" spans="1:23" s="8" customFormat="1" ht="12">
      <c r="A7" s="121" t="s">
        <v>708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1"/>
      <c r="P7" s="11"/>
      <c r="Q7" s="11"/>
      <c r="R7" s="11"/>
      <c r="S7" s="11"/>
      <c r="T7" s="11"/>
      <c r="U7" s="11"/>
      <c r="V7" s="11"/>
      <c r="W7" s="11"/>
    </row>
    <row r="8" spans="1:23" s="8" customFormat="1" ht="12">
      <c r="A8" s="122" t="s">
        <v>38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9"/>
      <c r="P8" s="9"/>
      <c r="Q8" s="9"/>
      <c r="R8" s="9"/>
      <c r="S8" s="9"/>
      <c r="T8" s="9"/>
      <c r="U8" s="9"/>
      <c r="V8" s="9"/>
      <c r="W8" s="9"/>
    </row>
    <row r="9" s="8" customFormat="1" ht="12.75">
      <c r="L9" s="36"/>
    </row>
    <row r="10" spans="7:23" s="8" customFormat="1" ht="12.75" customHeight="1">
      <c r="G10" s="128" t="s">
        <v>18</v>
      </c>
      <c r="H10" s="129"/>
      <c r="I10" s="129"/>
      <c r="J10" s="128" t="s">
        <v>19</v>
      </c>
      <c r="K10" s="129"/>
      <c r="L10" s="129"/>
      <c r="M10" s="130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4:23" s="8" customFormat="1" ht="12.75">
      <c r="D11" s="6" t="s">
        <v>2</v>
      </c>
      <c r="G11" s="110">
        <f>12557/1000</f>
        <v>12.557</v>
      </c>
      <c r="H11" s="111"/>
      <c r="I11" s="38" t="s">
        <v>3</v>
      </c>
      <c r="J11" s="112">
        <f>84965/1000</f>
        <v>84.965</v>
      </c>
      <c r="K11" s="113"/>
      <c r="L11" s="39"/>
      <c r="M11" s="12" t="s">
        <v>3</v>
      </c>
      <c r="N11" s="40"/>
      <c r="O11" s="40"/>
      <c r="P11" s="40"/>
      <c r="Q11" s="40"/>
      <c r="R11" s="40"/>
      <c r="S11" s="40"/>
      <c r="T11" s="40"/>
      <c r="U11" s="40"/>
      <c r="V11" s="40"/>
      <c r="W11" s="41"/>
    </row>
    <row r="12" spans="4:20" s="8" customFormat="1" ht="12.75">
      <c r="D12" s="14" t="s">
        <v>34</v>
      </c>
      <c r="F12" s="15"/>
      <c r="G12" s="110">
        <f>2485/1000</f>
        <v>2.485</v>
      </c>
      <c r="H12" s="111"/>
      <c r="I12" s="12" t="s">
        <v>3</v>
      </c>
      <c r="J12" s="112">
        <f>9788/1000</f>
        <v>9.788</v>
      </c>
      <c r="K12" s="113"/>
      <c r="L12" s="39"/>
      <c r="M12" s="12" t="s">
        <v>3</v>
      </c>
      <c r="N12" s="40"/>
      <c r="O12" s="40"/>
      <c r="P12" s="40"/>
      <c r="Q12" s="40"/>
      <c r="R12" s="40"/>
      <c r="S12" s="40"/>
      <c r="T12" s="40"/>
    </row>
    <row r="13" spans="4:20" s="8" customFormat="1" ht="12.75">
      <c r="D13" s="14" t="s">
        <v>35</v>
      </c>
      <c r="F13" s="15"/>
      <c r="G13" s="110">
        <f>10072/1000</f>
        <v>10.072</v>
      </c>
      <c r="H13" s="111"/>
      <c r="I13" s="12" t="s">
        <v>3</v>
      </c>
      <c r="J13" s="112">
        <f>75177/1000</f>
        <v>75.177</v>
      </c>
      <c r="K13" s="113"/>
      <c r="L13" s="39"/>
      <c r="M13" s="12" t="s">
        <v>3</v>
      </c>
      <c r="N13" s="40"/>
      <c r="O13" s="40"/>
      <c r="P13" s="40"/>
      <c r="Q13" s="40"/>
      <c r="R13" s="40"/>
      <c r="S13" s="40"/>
      <c r="T13" s="40"/>
    </row>
    <row r="14" spans="4:23" s="8" customFormat="1" ht="12.75">
      <c r="D14" s="6" t="s">
        <v>4</v>
      </c>
      <c r="G14" s="110">
        <f>(O14+O15)/1000</f>
        <v>0.16591999999999998</v>
      </c>
      <c r="H14" s="111"/>
      <c r="I14" s="38" t="s">
        <v>5</v>
      </c>
      <c r="J14" s="112">
        <f>(P14+P15)/1000</f>
        <v>0.16591999999999998</v>
      </c>
      <c r="K14" s="113"/>
      <c r="L14" s="16">
        <v>2013</v>
      </c>
      <c r="M14" s="12" t="s">
        <v>5</v>
      </c>
      <c r="N14" s="40"/>
      <c r="O14" s="16">
        <v>162.17</v>
      </c>
      <c r="P14" s="17">
        <v>162.17</v>
      </c>
      <c r="Q14" s="40"/>
      <c r="R14" s="40"/>
      <c r="S14" s="40"/>
      <c r="T14" s="40"/>
      <c r="U14" s="40"/>
      <c r="V14" s="40"/>
      <c r="W14" s="41"/>
    </row>
    <row r="15" spans="4:23" s="8" customFormat="1" ht="12.75">
      <c r="D15" s="6" t="s">
        <v>6</v>
      </c>
      <c r="G15" s="110">
        <f>2068/1000</f>
        <v>2.068</v>
      </c>
      <c r="H15" s="111"/>
      <c r="I15" s="38" t="s">
        <v>3</v>
      </c>
      <c r="J15" s="112">
        <f>22800/1000</f>
        <v>22.8</v>
      </c>
      <c r="K15" s="113"/>
      <c r="L15" s="17">
        <v>22188</v>
      </c>
      <c r="M15" s="12" t="s">
        <v>3</v>
      </c>
      <c r="N15" s="40"/>
      <c r="O15" s="16">
        <v>3.75</v>
      </c>
      <c r="P15" s="17">
        <v>3.75</v>
      </c>
      <c r="Q15" s="40"/>
      <c r="R15" s="40"/>
      <c r="S15" s="40"/>
      <c r="T15" s="40"/>
      <c r="U15" s="40"/>
      <c r="V15" s="40"/>
      <c r="W15" s="41"/>
    </row>
    <row r="16" spans="6:23" s="8" customFormat="1" ht="12.75">
      <c r="F16" s="7"/>
      <c r="G16" s="18"/>
      <c r="H16" s="18"/>
      <c r="I16" s="19"/>
      <c r="J16" s="20"/>
      <c r="K16" s="42"/>
      <c r="L16" s="16">
        <v>55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3"/>
    </row>
    <row r="17" spans="2:23" s="8" customFormat="1" ht="12.75">
      <c r="B17" s="7"/>
      <c r="C17" s="7"/>
      <c r="D17" s="7"/>
      <c r="F17" s="15"/>
      <c r="G17" s="21"/>
      <c r="H17" s="21"/>
      <c r="I17" s="22"/>
      <c r="J17" s="23"/>
      <c r="K17" s="23"/>
      <c r="L17" s="17">
        <v>612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2"/>
    </row>
    <row r="18" s="8" customFormat="1" ht="12">
      <c r="A18" s="6" t="s">
        <v>707</v>
      </c>
    </row>
    <row r="19" spans="1:12" s="8" customFormat="1" ht="13.5" thickBot="1">
      <c r="A19" s="24"/>
      <c r="L19" s="36"/>
    </row>
    <row r="20" spans="1:14" s="26" customFormat="1" ht="23.25" customHeight="1" thickBot="1">
      <c r="A20" s="131" t="s">
        <v>7</v>
      </c>
      <c r="B20" s="131" t="s">
        <v>0</v>
      </c>
      <c r="C20" s="131" t="s">
        <v>20</v>
      </c>
      <c r="D20" s="44" t="s">
        <v>21</v>
      </c>
      <c r="E20" s="131" t="s">
        <v>22</v>
      </c>
      <c r="F20" s="135" t="s">
        <v>23</v>
      </c>
      <c r="G20" s="136"/>
      <c r="H20" s="135" t="s">
        <v>24</v>
      </c>
      <c r="I20" s="139"/>
      <c r="J20" s="139"/>
      <c r="K20" s="136"/>
      <c r="L20" s="45"/>
      <c r="M20" s="131" t="s">
        <v>25</v>
      </c>
      <c r="N20" s="131" t="s">
        <v>26</v>
      </c>
    </row>
    <row r="21" spans="1:14" s="26" customFormat="1" ht="19.5" customHeight="1" thickBot="1">
      <c r="A21" s="132"/>
      <c r="B21" s="132"/>
      <c r="C21" s="132"/>
      <c r="D21" s="131" t="s">
        <v>31</v>
      </c>
      <c r="E21" s="132"/>
      <c r="F21" s="137"/>
      <c r="G21" s="138"/>
      <c r="H21" s="133" t="s">
        <v>27</v>
      </c>
      <c r="I21" s="134"/>
      <c r="J21" s="133" t="s">
        <v>28</v>
      </c>
      <c r="K21" s="134"/>
      <c r="L21" s="46"/>
      <c r="M21" s="132"/>
      <c r="N21" s="132"/>
    </row>
    <row r="22" spans="1:14" s="26" customFormat="1" ht="19.5" customHeight="1">
      <c r="A22" s="132"/>
      <c r="B22" s="132"/>
      <c r="C22" s="132"/>
      <c r="D22" s="132"/>
      <c r="E22" s="132"/>
      <c r="F22" s="73" t="s">
        <v>29</v>
      </c>
      <c r="G22" s="73" t="s">
        <v>30</v>
      </c>
      <c r="H22" s="73" t="s">
        <v>29</v>
      </c>
      <c r="I22" s="73" t="s">
        <v>30</v>
      </c>
      <c r="J22" s="73" t="s">
        <v>29</v>
      </c>
      <c r="K22" s="73" t="s">
        <v>30</v>
      </c>
      <c r="L22" s="46"/>
      <c r="M22" s="132"/>
      <c r="N22" s="132"/>
    </row>
    <row r="23" spans="1:14" ht="12.75">
      <c r="A23" s="74">
        <v>1</v>
      </c>
      <c r="B23" s="74">
        <v>2</v>
      </c>
      <c r="C23" s="74">
        <v>3</v>
      </c>
      <c r="D23" s="74">
        <v>4</v>
      </c>
      <c r="E23" s="74">
        <v>5</v>
      </c>
      <c r="F23" s="74">
        <v>6</v>
      </c>
      <c r="G23" s="74">
        <v>7</v>
      </c>
      <c r="H23" s="74">
        <v>8</v>
      </c>
      <c r="I23" s="74">
        <v>9</v>
      </c>
      <c r="J23" s="74">
        <v>10</v>
      </c>
      <c r="K23" s="74">
        <v>11</v>
      </c>
      <c r="L23" s="75"/>
      <c r="M23" s="74">
        <v>12</v>
      </c>
      <c r="N23" s="74">
        <v>13</v>
      </c>
    </row>
    <row r="24" spans="1:14" s="7" customFormat="1" ht="17.25" customHeight="1">
      <c r="A24" s="125" t="s">
        <v>296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</row>
    <row r="25" spans="1:14" ht="17.25" customHeight="1">
      <c r="A25" s="127" t="s">
        <v>297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</row>
    <row r="26" spans="1:14" s="7" customFormat="1" ht="12.75">
      <c r="A26" s="76">
        <v>1</v>
      </c>
      <c r="B26" s="77" t="s">
        <v>298</v>
      </c>
      <c r="C26" s="54" t="s">
        <v>299</v>
      </c>
      <c r="D26" s="78" t="s">
        <v>300</v>
      </c>
      <c r="E26" s="79">
        <v>6.27</v>
      </c>
      <c r="F26" s="56" t="s">
        <v>301</v>
      </c>
      <c r="G26" s="56">
        <v>74.55</v>
      </c>
      <c r="H26" s="80"/>
      <c r="I26" s="80"/>
      <c r="J26" s="56" t="s">
        <v>302</v>
      </c>
      <c r="K26" s="56">
        <v>821.74</v>
      </c>
      <c r="L26" s="81"/>
      <c r="M26" s="80">
        <f aca="true" t="shared" si="0" ref="M26:M32">IF(ISNUMBER(K26/G26),IF(NOT(K26/G26=0),K26/G26," ")," ")</f>
        <v>11.022669349429913</v>
      </c>
      <c r="N26" s="78"/>
    </row>
    <row r="27" spans="1:14" s="7" customFormat="1" ht="12.75">
      <c r="A27" s="76">
        <v>2</v>
      </c>
      <c r="B27" s="77" t="s">
        <v>303</v>
      </c>
      <c r="C27" s="54" t="s">
        <v>304</v>
      </c>
      <c r="D27" s="78" t="s">
        <v>300</v>
      </c>
      <c r="E27" s="79">
        <v>76.67</v>
      </c>
      <c r="F27" s="56" t="s">
        <v>305</v>
      </c>
      <c r="G27" s="56">
        <v>932.31</v>
      </c>
      <c r="H27" s="80"/>
      <c r="I27" s="80"/>
      <c r="J27" s="56" t="s">
        <v>306</v>
      </c>
      <c r="K27" s="56">
        <v>10274.56</v>
      </c>
      <c r="L27" s="81"/>
      <c r="M27" s="80">
        <f t="shared" si="0"/>
        <v>11.020540378200383</v>
      </c>
      <c r="N27" s="78"/>
    </row>
    <row r="28" spans="1:14" s="7" customFormat="1" ht="12.75">
      <c r="A28" s="76">
        <v>3</v>
      </c>
      <c r="B28" s="77" t="s">
        <v>307</v>
      </c>
      <c r="C28" s="54" t="s">
        <v>308</v>
      </c>
      <c r="D28" s="78" t="s">
        <v>300</v>
      </c>
      <c r="E28" s="79">
        <v>7.92</v>
      </c>
      <c r="F28" s="56" t="s">
        <v>309</v>
      </c>
      <c r="G28" s="56">
        <v>97.73</v>
      </c>
      <c r="H28" s="80"/>
      <c r="I28" s="80"/>
      <c r="J28" s="56" t="s">
        <v>310</v>
      </c>
      <c r="K28" s="56">
        <v>1077.28</v>
      </c>
      <c r="L28" s="81"/>
      <c r="M28" s="80">
        <f t="shared" si="0"/>
        <v>11.023022613322418</v>
      </c>
      <c r="N28" s="78"/>
    </row>
    <row r="29" spans="1:14" s="7" customFormat="1" ht="12.75">
      <c r="A29" s="76">
        <v>4</v>
      </c>
      <c r="B29" s="77" t="s">
        <v>311</v>
      </c>
      <c r="C29" s="54" t="s">
        <v>312</v>
      </c>
      <c r="D29" s="78" t="s">
        <v>300</v>
      </c>
      <c r="E29" s="79">
        <v>38.38</v>
      </c>
      <c r="F29" s="56" t="s">
        <v>313</v>
      </c>
      <c r="G29" s="56">
        <v>481.28</v>
      </c>
      <c r="H29" s="80"/>
      <c r="I29" s="80"/>
      <c r="J29" s="56" t="s">
        <v>314</v>
      </c>
      <c r="K29" s="56">
        <v>5302.58</v>
      </c>
      <c r="L29" s="81"/>
      <c r="M29" s="80">
        <f t="shared" si="0"/>
        <v>11.017661236702128</v>
      </c>
      <c r="N29" s="78"/>
    </row>
    <row r="30" spans="1:14" ht="12.75">
      <c r="A30" s="76">
        <v>5</v>
      </c>
      <c r="B30" s="77" t="s">
        <v>315</v>
      </c>
      <c r="C30" s="54" t="s">
        <v>316</v>
      </c>
      <c r="D30" s="78" t="s">
        <v>300</v>
      </c>
      <c r="E30" s="79">
        <v>11.78</v>
      </c>
      <c r="F30" s="56" t="s">
        <v>317</v>
      </c>
      <c r="G30" s="56">
        <v>165.16</v>
      </c>
      <c r="H30" s="80"/>
      <c r="I30" s="80"/>
      <c r="J30" s="56" t="s">
        <v>318</v>
      </c>
      <c r="K30" s="56">
        <v>1820.13</v>
      </c>
      <c r="L30" s="81"/>
      <c r="M30" s="80">
        <f t="shared" si="0"/>
        <v>11.020404456284815</v>
      </c>
      <c r="N30" s="78"/>
    </row>
    <row r="31" spans="1:14" ht="12.75">
      <c r="A31" s="76">
        <v>6</v>
      </c>
      <c r="B31" s="77">
        <v>2</v>
      </c>
      <c r="C31" s="54" t="s">
        <v>319</v>
      </c>
      <c r="D31" s="78" t="s">
        <v>300</v>
      </c>
      <c r="E31" s="79">
        <v>3.26</v>
      </c>
      <c r="F31" s="56" t="s">
        <v>320</v>
      </c>
      <c r="G31" s="56"/>
      <c r="H31" s="80"/>
      <c r="I31" s="80"/>
      <c r="J31" s="56" t="s">
        <v>320</v>
      </c>
      <c r="K31" s="56"/>
      <c r="L31" s="81"/>
      <c r="M31" s="80" t="str">
        <f t="shared" si="0"/>
        <v> </v>
      </c>
      <c r="N31" s="78"/>
    </row>
    <row r="32" spans="1:14" ht="12.75">
      <c r="A32" s="82"/>
      <c r="B32" s="83" t="s">
        <v>51</v>
      </c>
      <c r="C32" s="84" t="s">
        <v>321</v>
      </c>
      <c r="D32" s="85" t="s">
        <v>322</v>
      </c>
      <c r="E32" s="86"/>
      <c r="F32" s="87" t="s">
        <v>323</v>
      </c>
      <c r="G32" s="87">
        <v>2013</v>
      </c>
      <c r="H32" s="88"/>
      <c r="I32" s="88"/>
      <c r="J32" s="87" t="s">
        <v>323</v>
      </c>
      <c r="K32" s="87">
        <v>22188</v>
      </c>
      <c r="L32" s="89"/>
      <c r="M32" s="88">
        <f t="shared" si="0"/>
        <v>11.022354694485841</v>
      </c>
      <c r="N32" s="85"/>
    </row>
    <row r="33" spans="1:14" ht="17.25" customHeight="1">
      <c r="A33" s="127" t="s">
        <v>324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1:14" ht="36">
      <c r="A34" s="76">
        <v>8</v>
      </c>
      <c r="B34" s="77">
        <v>21102</v>
      </c>
      <c r="C34" s="54" t="s">
        <v>325</v>
      </c>
      <c r="D34" s="78" t="s">
        <v>326</v>
      </c>
      <c r="E34" s="79">
        <v>1.26</v>
      </c>
      <c r="F34" s="56" t="s">
        <v>327</v>
      </c>
      <c r="G34" s="56">
        <v>168.91</v>
      </c>
      <c r="H34" s="80"/>
      <c r="I34" s="80"/>
      <c r="J34" s="56" t="s">
        <v>328</v>
      </c>
      <c r="K34" s="56">
        <v>835.38</v>
      </c>
      <c r="L34" s="81"/>
      <c r="M34" s="80">
        <f aca="true" t="shared" si="1" ref="M34:M48">IF(ISNUMBER(K34/G34),IF(NOT(K34/G34=0),K34/G34," ")," ")</f>
        <v>4.94571073352673</v>
      </c>
      <c r="N34" s="78" t="s">
        <v>329</v>
      </c>
    </row>
    <row r="35" spans="1:14" ht="36">
      <c r="A35" s="76">
        <v>9</v>
      </c>
      <c r="B35" s="77">
        <v>21102</v>
      </c>
      <c r="C35" s="54" t="s">
        <v>330</v>
      </c>
      <c r="D35" s="78" t="s">
        <v>326</v>
      </c>
      <c r="E35" s="79">
        <v>1.09</v>
      </c>
      <c r="F35" s="56" t="s">
        <v>327</v>
      </c>
      <c r="G35" s="56">
        <v>146.12</v>
      </c>
      <c r="H35" s="80"/>
      <c r="I35" s="80"/>
      <c r="J35" s="56" t="s">
        <v>328</v>
      </c>
      <c r="K35" s="56">
        <v>722.67</v>
      </c>
      <c r="L35" s="81"/>
      <c r="M35" s="80">
        <f t="shared" si="1"/>
        <v>4.945729537366548</v>
      </c>
      <c r="N35" s="78" t="s">
        <v>331</v>
      </c>
    </row>
    <row r="36" spans="1:14" ht="36">
      <c r="A36" s="76">
        <v>10</v>
      </c>
      <c r="B36" s="77">
        <v>21102</v>
      </c>
      <c r="C36" s="54" t="s">
        <v>330</v>
      </c>
      <c r="D36" s="78" t="s">
        <v>326</v>
      </c>
      <c r="E36" s="79">
        <v>0.17</v>
      </c>
      <c r="F36" s="56" t="s">
        <v>327</v>
      </c>
      <c r="G36" s="56">
        <v>22.79</v>
      </c>
      <c r="H36" s="80"/>
      <c r="I36" s="80"/>
      <c r="J36" s="56" t="s">
        <v>328</v>
      </c>
      <c r="K36" s="56">
        <v>112.71</v>
      </c>
      <c r="L36" s="81"/>
      <c r="M36" s="80">
        <f t="shared" si="1"/>
        <v>4.945590171127687</v>
      </c>
      <c r="N36" s="78"/>
    </row>
    <row r="37" spans="1:14" ht="24">
      <c r="A37" s="76">
        <v>11</v>
      </c>
      <c r="B37" s="77">
        <v>30203</v>
      </c>
      <c r="C37" s="54" t="s">
        <v>332</v>
      </c>
      <c r="D37" s="78" t="s">
        <v>326</v>
      </c>
      <c r="E37" s="79">
        <v>1.79</v>
      </c>
      <c r="F37" s="56" t="s">
        <v>333</v>
      </c>
      <c r="G37" s="56">
        <v>2.34</v>
      </c>
      <c r="H37" s="80"/>
      <c r="I37" s="80"/>
      <c r="J37" s="56" t="s">
        <v>334</v>
      </c>
      <c r="K37" s="56">
        <v>8.95</v>
      </c>
      <c r="L37" s="81"/>
      <c r="M37" s="80">
        <f t="shared" si="1"/>
        <v>3.8247863247863245</v>
      </c>
      <c r="N37" s="78" t="s">
        <v>331</v>
      </c>
    </row>
    <row r="38" spans="1:14" ht="24">
      <c r="A38" s="76">
        <v>12</v>
      </c>
      <c r="B38" s="77">
        <v>30408</v>
      </c>
      <c r="C38" s="54" t="s">
        <v>335</v>
      </c>
      <c r="D38" s="78" t="s">
        <v>326</v>
      </c>
      <c r="E38" s="79">
        <v>1.79</v>
      </c>
      <c r="F38" s="56" t="s">
        <v>336</v>
      </c>
      <c r="G38" s="56">
        <v>246.75</v>
      </c>
      <c r="H38" s="80"/>
      <c r="I38" s="80"/>
      <c r="J38" s="56" t="s">
        <v>337</v>
      </c>
      <c r="K38" s="56">
        <v>769.7</v>
      </c>
      <c r="L38" s="81"/>
      <c r="M38" s="80">
        <f t="shared" si="1"/>
        <v>3.1193515704154002</v>
      </c>
      <c r="N38" s="78" t="s">
        <v>331</v>
      </c>
    </row>
    <row r="39" spans="1:14" ht="24">
      <c r="A39" s="76">
        <v>13</v>
      </c>
      <c r="B39" s="77">
        <v>40502</v>
      </c>
      <c r="C39" s="54" t="s">
        <v>338</v>
      </c>
      <c r="D39" s="78" t="s">
        <v>326</v>
      </c>
      <c r="E39" s="79">
        <v>3.07</v>
      </c>
      <c r="F39" s="56" t="s">
        <v>339</v>
      </c>
      <c r="G39" s="56">
        <v>24.07</v>
      </c>
      <c r="H39" s="80"/>
      <c r="I39" s="80"/>
      <c r="J39" s="56" t="s">
        <v>340</v>
      </c>
      <c r="K39" s="56">
        <v>138.15</v>
      </c>
      <c r="L39" s="81"/>
      <c r="M39" s="80">
        <f t="shared" si="1"/>
        <v>5.739509763190694</v>
      </c>
      <c r="N39" s="78" t="s">
        <v>331</v>
      </c>
    </row>
    <row r="40" spans="1:14" ht="48">
      <c r="A40" s="76">
        <v>14</v>
      </c>
      <c r="B40" s="77">
        <v>50102</v>
      </c>
      <c r="C40" s="54" t="s">
        <v>341</v>
      </c>
      <c r="D40" s="78" t="s">
        <v>326</v>
      </c>
      <c r="E40" s="79">
        <v>0.22</v>
      </c>
      <c r="F40" s="56" t="s">
        <v>342</v>
      </c>
      <c r="G40" s="56">
        <v>13.94</v>
      </c>
      <c r="H40" s="80"/>
      <c r="I40" s="80"/>
      <c r="J40" s="56" t="s">
        <v>343</v>
      </c>
      <c r="K40" s="56">
        <v>82.06</v>
      </c>
      <c r="L40" s="81"/>
      <c r="M40" s="80">
        <f t="shared" si="1"/>
        <v>5.886657101865136</v>
      </c>
      <c r="N40" s="78" t="s">
        <v>331</v>
      </c>
    </row>
    <row r="41" spans="1:14" ht="24">
      <c r="A41" s="76">
        <v>15</v>
      </c>
      <c r="B41" s="77">
        <v>100602</v>
      </c>
      <c r="C41" s="54" t="s">
        <v>344</v>
      </c>
      <c r="D41" s="78" t="s">
        <v>326</v>
      </c>
      <c r="E41" s="79">
        <v>0.22</v>
      </c>
      <c r="F41" s="56" t="s">
        <v>345</v>
      </c>
      <c r="G41" s="56">
        <v>0.7</v>
      </c>
      <c r="H41" s="80"/>
      <c r="I41" s="80"/>
      <c r="J41" s="56" t="s">
        <v>346</v>
      </c>
      <c r="K41" s="56">
        <v>2.52</v>
      </c>
      <c r="L41" s="81"/>
      <c r="M41" s="80">
        <f t="shared" si="1"/>
        <v>3.6</v>
      </c>
      <c r="N41" s="78" t="s">
        <v>347</v>
      </c>
    </row>
    <row r="42" spans="1:14" ht="24">
      <c r="A42" s="76">
        <v>16</v>
      </c>
      <c r="B42" s="77">
        <v>330206</v>
      </c>
      <c r="C42" s="54" t="s">
        <v>348</v>
      </c>
      <c r="D42" s="78" t="s">
        <v>326</v>
      </c>
      <c r="E42" s="79">
        <v>0.13</v>
      </c>
      <c r="F42" s="56" t="s">
        <v>349</v>
      </c>
      <c r="G42" s="56">
        <v>0.3</v>
      </c>
      <c r="H42" s="80"/>
      <c r="I42" s="80"/>
      <c r="J42" s="56" t="s">
        <v>350</v>
      </c>
      <c r="K42" s="56">
        <v>1.43</v>
      </c>
      <c r="L42" s="81"/>
      <c r="M42" s="80">
        <f t="shared" si="1"/>
        <v>4.766666666666667</v>
      </c>
      <c r="N42" s="78" t="s">
        <v>331</v>
      </c>
    </row>
    <row r="43" spans="1:14" ht="24">
      <c r="A43" s="76">
        <v>17</v>
      </c>
      <c r="B43" s="77">
        <v>331451</v>
      </c>
      <c r="C43" s="54" t="s">
        <v>351</v>
      </c>
      <c r="D43" s="78" t="s">
        <v>326</v>
      </c>
      <c r="E43" s="79">
        <v>0.19</v>
      </c>
      <c r="F43" s="56" t="s">
        <v>352</v>
      </c>
      <c r="G43" s="56">
        <v>0.41</v>
      </c>
      <c r="H43" s="80"/>
      <c r="I43" s="80"/>
      <c r="J43" s="56" t="s">
        <v>334</v>
      </c>
      <c r="K43" s="56">
        <v>0.95</v>
      </c>
      <c r="L43" s="81"/>
      <c r="M43" s="80">
        <f t="shared" si="1"/>
        <v>2.317073170731707</v>
      </c>
      <c r="N43" s="78" t="s">
        <v>331</v>
      </c>
    </row>
    <row r="44" spans="1:14" ht="24">
      <c r="A44" s="76">
        <v>18</v>
      </c>
      <c r="B44" s="77">
        <v>400001</v>
      </c>
      <c r="C44" s="54" t="s">
        <v>353</v>
      </c>
      <c r="D44" s="78" t="s">
        <v>326</v>
      </c>
      <c r="E44" s="79">
        <v>0.44</v>
      </c>
      <c r="F44" s="56" t="s">
        <v>354</v>
      </c>
      <c r="G44" s="56">
        <v>45.41</v>
      </c>
      <c r="H44" s="80"/>
      <c r="I44" s="80"/>
      <c r="J44" s="56" t="s">
        <v>355</v>
      </c>
      <c r="K44" s="56">
        <v>250.8</v>
      </c>
      <c r="L44" s="81"/>
      <c r="M44" s="80">
        <f t="shared" si="1"/>
        <v>5.523012552301256</v>
      </c>
      <c r="N44" s="78" t="s">
        <v>331</v>
      </c>
    </row>
    <row r="45" spans="1:14" ht="24">
      <c r="A45" s="76">
        <v>19</v>
      </c>
      <c r="B45" s="77">
        <v>400002</v>
      </c>
      <c r="C45" s="54" t="s">
        <v>356</v>
      </c>
      <c r="D45" s="78" t="s">
        <v>326</v>
      </c>
      <c r="E45" s="79">
        <v>0.82</v>
      </c>
      <c r="F45" s="56" t="s">
        <v>357</v>
      </c>
      <c r="G45" s="56">
        <v>94.63</v>
      </c>
      <c r="H45" s="80"/>
      <c r="I45" s="80"/>
      <c r="J45" s="56" t="s">
        <v>358</v>
      </c>
      <c r="K45" s="56">
        <v>537.92</v>
      </c>
      <c r="L45" s="81"/>
      <c r="M45" s="80">
        <f t="shared" si="1"/>
        <v>5.684455246750502</v>
      </c>
      <c r="N45" s="78" t="s">
        <v>329</v>
      </c>
    </row>
    <row r="46" spans="1:14" ht="24">
      <c r="A46" s="76">
        <v>20</v>
      </c>
      <c r="B46" s="77">
        <v>400002</v>
      </c>
      <c r="C46" s="54" t="s">
        <v>359</v>
      </c>
      <c r="D46" s="78" t="s">
        <v>326</v>
      </c>
      <c r="E46" s="79">
        <v>0.65</v>
      </c>
      <c r="F46" s="56" t="s">
        <v>357</v>
      </c>
      <c r="G46" s="56">
        <v>75.01</v>
      </c>
      <c r="H46" s="80"/>
      <c r="I46" s="80"/>
      <c r="J46" s="56" t="s">
        <v>358</v>
      </c>
      <c r="K46" s="56">
        <v>426.4</v>
      </c>
      <c r="L46" s="81"/>
      <c r="M46" s="80">
        <f t="shared" si="1"/>
        <v>5.684575389948006</v>
      </c>
      <c r="N46" s="78" t="s">
        <v>331</v>
      </c>
    </row>
    <row r="47" spans="1:14" ht="24">
      <c r="A47" s="76">
        <v>21</v>
      </c>
      <c r="B47" s="77">
        <v>400002</v>
      </c>
      <c r="C47" s="54" t="s">
        <v>359</v>
      </c>
      <c r="D47" s="78" t="s">
        <v>326</v>
      </c>
      <c r="E47" s="79">
        <v>0.17</v>
      </c>
      <c r="F47" s="56" t="s">
        <v>357</v>
      </c>
      <c r="G47" s="56">
        <v>19.62</v>
      </c>
      <c r="H47" s="80"/>
      <c r="I47" s="80"/>
      <c r="J47" s="56" t="s">
        <v>358</v>
      </c>
      <c r="K47" s="56">
        <v>111.52</v>
      </c>
      <c r="L47" s="81"/>
      <c r="M47" s="80">
        <f t="shared" si="1"/>
        <v>5.683995922528032</v>
      </c>
      <c r="N47" s="78"/>
    </row>
    <row r="48" spans="1:14" ht="12.75">
      <c r="A48" s="82"/>
      <c r="B48" s="83" t="s">
        <v>51</v>
      </c>
      <c r="C48" s="84" t="s">
        <v>360</v>
      </c>
      <c r="D48" s="85" t="s">
        <v>322</v>
      </c>
      <c r="E48" s="86"/>
      <c r="F48" s="87" t="s">
        <v>323</v>
      </c>
      <c r="G48" s="87">
        <v>685</v>
      </c>
      <c r="H48" s="88"/>
      <c r="I48" s="88"/>
      <c r="J48" s="87" t="s">
        <v>323</v>
      </c>
      <c r="K48" s="87">
        <v>3014</v>
      </c>
      <c r="L48" s="89"/>
      <c r="M48" s="88">
        <f t="shared" si="1"/>
        <v>4.4</v>
      </c>
      <c r="N48" s="85"/>
    </row>
    <row r="49" spans="1:14" ht="17.25" customHeight="1">
      <c r="A49" s="127" t="s">
        <v>361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0" spans="1:14" ht="36">
      <c r="A50" s="76">
        <v>23</v>
      </c>
      <c r="B50" s="77" t="s">
        <v>362</v>
      </c>
      <c r="C50" s="54" t="s">
        <v>363</v>
      </c>
      <c r="D50" s="78" t="s">
        <v>364</v>
      </c>
      <c r="E50" s="79">
        <v>0.0006</v>
      </c>
      <c r="F50" s="56" t="s">
        <v>365</v>
      </c>
      <c r="G50" s="56">
        <v>7.2</v>
      </c>
      <c r="H50" s="80">
        <v>29886</v>
      </c>
      <c r="I50" s="80">
        <v>17.93</v>
      </c>
      <c r="J50" s="56" t="s">
        <v>366</v>
      </c>
      <c r="K50" s="56">
        <v>18.35</v>
      </c>
      <c r="L50" s="81"/>
      <c r="M50" s="80">
        <f aca="true" t="shared" si="2" ref="M50:M81">IF(ISNUMBER(K50/G50),IF(NOT(K50/G50=0),K50/G50," ")," ")</f>
        <v>2.548611111111111</v>
      </c>
      <c r="N50" s="78"/>
    </row>
    <row r="51" spans="1:14" ht="24">
      <c r="A51" s="76">
        <v>24</v>
      </c>
      <c r="B51" s="77" t="s">
        <v>367</v>
      </c>
      <c r="C51" s="54" t="s">
        <v>368</v>
      </c>
      <c r="D51" s="78" t="s">
        <v>364</v>
      </c>
      <c r="E51" s="79">
        <v>0.0004</v>
      </c>
      <c r="F51" s="56" t="s">
        <v>369</v>
      </c>
      <c r="G51" s="56">
        <v>8.87</v>
      </c>
      <c r="H51" s="80">
        <v>103710</v>
      </c>
      <c r="I51" s="80">
        <v>41.48</v>
      </c>
      <c r="J51" s="56" t="s">
        <v>370</v>
      </c>
      <c r="K51" s="56">
        <v>42.35</v>
      </c>
      <c r="L51" s="81"/>
      <c r="M51" s="80">
        <f t="shared" si="2"/>
        <v>4.774520856820745</v>
      </c>
      <c r="N51" s="78" t="s">
        <v>371</v>
      </c>
    </row>
    <row r="52" spans="1:14" ht="24">
      <c r="A52" s="76">
        <v>25</v>
      </c>
      <c r="B52" s="77" t="s">
        <v>372</v>
      </c>
      <c r="C52" s="54" t="s">
        <v>373</v>
      </c>
      <c r="D52" s="78" t="s">
        <v>364</v>
      </c>
      <c r="E52" s="79">
        <v>0.0001</v>
      </c>
      <c r="F52" s="56" t="s">
        <v>374</v>
      </c>
      <c r="G52" s="56">
        <v>1.15</v>
      </c>
      <c r="H52" s="80">
        <v>43802.19</v>
      </c>
      <c r="I52" s="80">
        <v>4.38</v>
      </c>
      <c r="J52" s="56" t="s">
        <v>375</v>
      </c>
      <c r="K52" s="56">
        <v>4.48</v>
      </c>
      <c r="L52" s="81"/>
      <c r="M52" s="80">
        <f t="shared" si="2"/>
        <v>3.895652173913044</v>
      </c>
      <c r="N52" s="78" t="s">
        <v>376</v>
      </c>
    </row>
    <row r="53" spans="1:14" ht="12.75">
      <c r="A53" s="76">
        <v>26</v>
      </c>
      <c r="B53" s="77" t="s">
        <v>377</v>
      </c>
      <c r="C53" s="54" t="s">
        <v>378</v>
      </c>
      <c r="D53" s="78" t="s">
        <v>364</v>
      </c>
      <c r="E53" s="79">
        <v>0.0004</v>
      </c>
      <c r="F53" s="56" t="s">
        <v>379</v>
      </c>
      <c r="G53" s="56">
        <v>4.26</v>
      </c>
      <c r="H53" s="80">
        <v>32592</v>
      </c>
      <c r="I53" s="80">
        <v>13.04</v>
      </c>
      <c r="J53" s="56" t="s">
        <v>380</v>
      </c>
      <c r="K53" s="56">
        <v>13.34</v>
      </c>
      <c r="L53" s="81"/>
      <c r="M53" s="80">
        <f t="shared" si="2"/>
        <v>3.131455399061033</v>
      </c>
      <c r="N53" s="78" t="s">
        <v>381</v>
      </c>
    </row>
    <row r="54" spans="1:14" ht="12.75">
      <c r="A54" s="76">
        <v>27</v>
      </c>
      <c r="B54" s="77" t="s">
        <v>382</v>
      </c>
      <c r="C54" s="54" t="s">
        <v>383</v>
      </c>
      <c r="D54" s="78" t="s">
        <v>384</v>
      </c>
      <c r="E54" s="79">
        <v>3.181</v>
      </c>
      <c r="F54" s="56" t="s">
        <v>385</v>
      </c>
      <c r="G54" s="56">
        <v>12.79</v>
      </c>
      <c r="H54" s="80">
        <v>13.73</v>
      </c>
      <c r="I54" s="80">
        <v>43.68</v>
      </c>
      <c r="J54" s="56" t="s">
        <v>317</v>
      </c>
      <c r="K54" s="56">
        <v>44.6</v>
      </c>
      <c r="L54" s="81"/>
      <c r="M54" s="80">
        <f t="shared" si="2"/>
        <v>3.4870992963252543</v>
      </c>
      <c r="N54" s="78" t="s">
        <v>329</v>
      </c>
    </row>
    <row r="55" spans="1:14" ht="48">
      <c r="A55" s="76">
        <v>28</v>
      </c>
      <c r="B55" s="77" t="s">
        <v>382</v>
      </c>
      <c r="C55" s="54" t="s">
        <v>386</v>
      </c>
      <c r="D55" s="78" t="s">
        <v>384</v>
      </c>
      <c r="E55" s="79">
        <v>0.375</v>
      </c>
      <c r="F55" s="56" t="s">
        <v>385</v>
      </c>
      <c r="G55" s="56">
        <v>1.51</v>
      </c>
      <c r="H55" s="80">
        <v>13.73</v>
      </c>
      <c r="I55" s="80">
        <v>5.15</v>
      </c>
      <c r="J55" s="56" t="s">
        <v>317</v>
      </c>
      <c r="K55" s="56">
        <v>5.26</v>
      </c>
      <c r="L55" s="81"/>
      <c r="M55" s="80">
        <f t="shared" si="2"/>
        <v>3.4834437086092715</v>
      </c>
      <c r="N55" s="78" t="s">
        <v>387</v>
      </c>
    </row>
    <row r="56" spans="1:14" ht="12.75">
      <c r="A56" s="76">
        <v>29</v>
      </c>
      <c r="B56" s="77" t="s">
        <v>382</v>
      </c>
      <c r="C56" s="54" t="s">
        <v>386</v>
      </c>
      <c r="D56" s="78" t="s">
        <v>384</v>
      </c>
      <c r="E56" s="79">
        <v>2.806</v>
      </c>
      <c r="F56" s="56" t="s">
        <v>385</v>
      </c>
      <c r="G56" s="56">
        <v>11.28</v>
      </c>
      <c r="H56" s="80">
        <v>13.73</v>
      </c>
      <c r="I56" s="80">
        <v>38.53</v>
      </c>
      <c r="J56" s="56" t="s">
        <v>317</v>
      </c>
      <c r="K56" s="56">
        <v>39.34</v>
      </c>
      <c r="L56" s="81"/>
      <c r="M56" s="80">
        <f t="shared" si="2"/>
        <v>3.48758865248227</v>
      </c>
      <c r="N56" s="78"/>
    </row>
    <row r="57" spans="1:14" ht="48">
      <c r="A57" s="76">
        <v>30</v>
      </c>
      <c r="B57" s="77" t="s">
        <v>388</v>
      </c>
      <c r="C57" s="54" t="s">
        <v>389</v>
      </c>
      <c r="D57" s="78" t="s">
        <v>390</v>
      </c>
      <c r="E57" s="79">
        <v>0.215</v>
      </c>
      <c r="F57" s="56" t="s">
        <v>391</v>
      </c>
      <c r="G57" s="56">
        <v>4.91</v>
      </c>
      <c r="H57" s="80">
        <v>118.14</v>
      </c>
      <c r="I57" s="80">
        <v>25.4</v>
      </c>
      <c r="J57" s="56" t="s">
        <v>392</v>
      </c>
      <c r="K57" s="56">
        <v>25.93</v>
      </c>
      <c r="L57" s="81"/>
      <c r="M57" s="80">
        <f t="shared" si="2"/>
        <v>5.281059063136456</v>
      </c>
      <c r="N57" s="78" t="s">
        <v>393</v>
      </c>
    </row>
    <row r="58" spans="1:14" ht="24">
      <c r="A58" s="76">
        <v>31</v>
      </c>
      <c r="B58" s="77" t="s">
        <v>394</v>
      </c>
      <c r="C58" s="54" t="s">
        <v>395</v>
      </c>
      <c r="D58" s="78" t="s">
        <v>364</v>
      </c>
      <c r="E58" s="79">
        <v>0.0018</v>
      </c>
      <c r="F58" s="56" t="s">
        <v>396</v>
      </c>
      <c r="G58" s="56">
        <v>11.92</v>
      </c>
      <c r="H58" s="80">
        <v>29237.29</v>
      </c>
      <c r="I58" s="80">
        <v>52.63</v>
      </c>
      <c r="J58" s="56" t="s">
        <v>397</v>
      </c>
      <c r="K58" s="56">
        <v>53.85</v>
      </c>
      <c r="L58" s="81"/>
      <c r="M58" s="80">
        <f t="shared" si="2"/>
        <v>4.51761744966443</v>
      </c>
      <c r="N58" s="78" t="s">
        <v>398</v>
      </c>
    </row>
    <row r="59" spans="1:14" ht="12.75">
      <c r="A59" s="76">
        <v>32</v>
      </c>
      <c r="B59" s="77" t="s">
        <v>399</v>
      </c>
      <c r="C59" s="54" t="s">
        <v>400</v>
      </c>
      <c r="D59" s="78" t="s">
        <v>364</v>
      </c>
      <c r="E59" s="79">
        <v>0.0001</v>
      </c>
      <c r="F59" s="56" t="s">
        <v>401</v>
      </c>
      <c r="G59" s="56">
        <v>0.46</v>
      </c>
      <c r="H59" s="80">
        <v>25423.73</v>
      </c>
      <c r="I59" s="80">
        <v>2.54</v>
      </c>
      <c r="J59" s="56" t="s">
        <v>402</v>
      </c>
      <c r="K59" s="56">
        <v>2.6</v>
      </c>
      <c r="L59" s="81"/>
      <c r="M59" s="80">
        <f t="shared" si="2"/>
        <v>5.6521739130434785</v>
      </c>
      <c r="N59" s="78" t="s">
        <v>403</v>
      </c>
    </row>
    <row r="60" spans="1:14" ht="12.75">
      <c r="A60" s="76">
        <v>33</v>
      </c>
      <c r="B60" s="77" t="s">
        <v>404</v>
      </c>
      <c r="C60" s="54" t="s">
        <v>405</v>
      </c>
      <c r="D60" s="78" t="s">
        <v>390</v>
      </c>
      <c r="E60" s="79">
        <v>0.3052</v>
      </c>
      <c r="F60" s="56" t="s">
        <v>406</v>
      </c>
      <c r="G60" s="56">
        <v>3.51</v>
      </c>
      <c r="H60" s="80">
        <v>53.56</v>
      </c>
      <c r="I60" s="80">
        <v>16.35</v>
      </c>
      <c r="J60" s="56" t="s">
        <v>407</v>
      </c>
      <c r="K60" s="56">
        <v>16.7</v>
      </c>
      <c r="L60" s="81"/>
      <c r="M60" s="80">
        <f t="shared" si="2"/>
        <v>4.7578347578347575</v>
      </c>
      <c r="N60" s="78" t="s">
        <v>408</v>
      </c>
    </row>
    <row r="61" spans="1:14" ht="12.75">
      <c r="A61" s="76">
        <v>34</v>
      </c>
      <c r="B61" s="77" t="s">
        <v>409</v>
      </c>
      <c r="C61" s="54" t="s">
        <v>410</v>
      </c>
      <c r="D61" s="78" t="s">
        <v>390</v>
      </c>
      <c r="E61" s="79">
        <v>0.002</v>
      </c>
      <c r="F61" s="56" t="s">
        <v>411</v>
      </c>
      <c r="G61" s="56">
        <v>0.05</v>
      </c>
      <c r="H61" s="80">
        <v>194.92</v>
      </c>
      <c r="I61" s="80">
        <v>0.39</v>
      </c>
      <c r="J61" s="56" t="s">
        <v>412</v>
      </c>
      <c r="K61" s="56">
        <v>0.4</v>
      </c>
      <c r="L61" s="81"/>
      <c r="M61" s="80">
        <f t="shared" si="2"/>
        <v>8</v>
      </c>
      <c r="N61" s="78" t="s">
        <v>413</v>
      </c>
    </row>
    <row r="62" spans="1:14" ht="36">
      <c r="A62" s="76">
        <v>35</v>
      </c>
      <c r="B62" s="77" t="s">
        <v>414</v>
      </c>
      <c r="C62" s="54" t="s">
        <v>415</v>
      </c>
      <c r="D62" s="78" t="s">
        <v>390</v>
      </c>
      <c r="E62" s="79">
        <v>2.15</v>
      </c>
      <c r="F62" s="56" t="s">
        <v>416</v>
      </c>
      <c r="G62" s="56">
        <v>37.2</v>
      </c>
      <c r="H62" s="80">
        <v>44.1</v>
      </c>
      <c r="I62" s="80">
        <v>94.82</v>
      </c>
      <c r="J62" s="56" t="s">
        <v>417</v>
      </c>
      <c r="K62" s="56">
        <v>96.95</v>
      </c>
      <c r="L62" s="81"/>
      <c r="M62" s="80">
        <f t="shared" si="2"/>
        <v>2.6061827956989245</v>
      </c>
      <c r="N62" s="78" t="s">
        <v>418</v>
      </c>
    </row>
    <row r="63" spans="1:14" ht="24">
      <c r="A63" s="76">
        <v>36</v>
      </c>
      <c r="B63" s="77" t="s">
        <v>419</v>
      </c>
      <c r="C63" s="54" t="s">
        <v>420</v>
      </c>
      <c r="D63" s="78" t="s">
        <v>390</v>
      </c>
      <c r="E63" s="79">
        <v>1.368</v>
      </c>
      <c r="F63" s="56" t="s">
        <v>421</v>
      </c>
      <c r="G63" s="56">
        <v>36.8</v>
      </c>
      <c r="H63" s="80">
        <v>67.95</v>
      </c>
      <c r="I63" s="80">
        <v>92.96</v>
      </c>
      <c r="J63" s="56" t="s">
        <v>422</v>
      </c>
      <c r="K63" s="56">
        <v>94.95</v>
      </c>
      <c r="L63" s="81"/>
      <c r="M63" s="80">
        <f t="shared" si="2"/>
        <v>2.580163043478261</v>
      </c>
      <c r="N63" s="78" t="s">
        <v>423</v>
      </c>
    </row>
    <row r="64" spans="1:14" ht="36">
      <c r="A64" s="76">
        <v>37</v>
      </c>
      <c r="B64" s="77" t="s">
        <v>424</v>
      </c>
      <c r="C64" s="54" t="s">
        <v>425</v>
      </c>
      <c r="D64" s="78" t="s">
        <v>390</v>
      </c>
      <c r="E64" s="79">
        <v>0.5046</v>
      </c>
      <c r="F64" s="56" t="s">
        <v>426</v>
      </c>
      <c r="G64" s="56">
        <v>9.64</v>
      </c>
      <c r="H64" s="80">
        <v>46</v>
      </c>
      <c r="I64" s="80">
        <v>23.21</v>
      </c>
      <c r="J64" s="56" t="s">
        <v>427</v>
      </c>
      <c r="K64" s="56">
        <v>23.77</v>
      </c>
      <c r="L64" s="81"/>
      <c r="M64" s="80">
        <f t="shared" si="2"/>
        <v>2.4657676348547715</v>
      </c>
      <c r="N64" s="78" t="s">
        <v>428</v>
      </c>
    </row>
    <row r="65" spans="1:14" ht="36">
      <c r="A65" s="76">
        <v>38</v>
      </c>
      <c r="B65" s="77" t="s">
        <v>429</v>
      </c>
      <c r="C65" s="54" t="s">
        <v>430</v>
      </c>
      <c r="D65" s="78" t="s">
        <v>384</v>
      </c>
      <c r="E65" s="79">
        <v>0.3</v>
      </c>
      <c r="F65" s="56" t="s">
        <v>431</v>
      </c>
      <c r="G65" s="56">
        <v>2.34</v>
      </c>
      <c r="H65" s="80">
        <v>19.15</v>
      </c>
      <c r="I65" s="80">
        <v>5.75</v>
      </c>
      <c r="J65" s="56" t="s">
        <v>432</v>
      </c>
      <c r="K65" s="56">
        <v>5.89</v>
      </c>
      <c r="L65" s="81"/>
      <c r="M65" s="80">
        <f t="shared" si="2"/>
        <v>2.517094017094017</v>
      </c>
      <c r="N65" s="78" t="s">
        <v>433</v>
      </c>
    </row>
    <row r="66" spans="1:14" ht="12.75">
      <c r="A66" s="76">
        <v>39</v>
      </c>
      <c r="B66" s="77" t="s">
        <v>434</v>
      </c>
      <c r="C66" s="54" t="s">
        <v>435</v>
      </c>
      <c r="D66" s="78" t="s">
        <v>436</v>
      </c>
      <c r="E66" s="79">
        <v>0.0159</v>
      </c>
      <c r="F66" s="56" t="s">
        <v>437</v>
      </c>
      <c r="G66" s="56">
        <v>3.4</v>
      </c>
      <c r="H66" s="80">
        <v>318</v>
      </c>
      <c r="I66" s="80">
        <v>5.06</v>
      </c>
      <c r="J66" s="56" t="s">
        <v>438</v>
      </c>
      <c r="K66" s="56">
        <v>5.16</v>
      </c>
      <c r="L66" s="81"/>
      <c r="M66" s="80">
        <f t="shared" si="2"/>
        <v>1.5176470588235296</v>
      </c>
      <c r="N66" s="78" t="s">
        <v>439</v>
      </c>
    </row>
    <row r="67" spans="1:14" ht="36">
      <c r="A67" s="76">
        <v>40</v>
      </c>
      <c r="B67" s="77" t="s">
        <v>440</v>
      </c>
      <c r="C67" s="54" t="s">
        <v>441</v>
      </c>
      <c r="D67" s="78" t="s">
        <v>390</v>
      </c>
      <c r="E67" s="79">
        <v>0.0368</v>
      </c>
      <c r="F67" s="56" t="s">
        <v>442</v>
      </c>
      <c r="G67" s="56">
        <v>3.36</v>
      </c>
      <c r="H67" s="80">
        <v>372.62</v>
      </c>
      <c r="I67" s="80">
        <v>13.71</v>
      </c>
      <c r="J67" s="56" t="s">
        <v>443</v>
      </c>
      <c r="K67" s="56">
        <v>13.99</v>
      </c>
      <c r="L67" s="81"/>
      <c r="M67" s="80">
        <f t="shared" si="2"/>
        <v>4.163690476190476</v>
      </c>
      <c r="N67" s="78" t="s">
        <v>444</v>
      </c>
    </row>
    <row r="68" spans="1:14" ht="12.75">
      <c r="A68" s="76">
        <v>41</v>
      </c>
      <c r="B68" s="77" t="s">
        <v>445</v>
      </c>
      <c r="C68" s="54" t="s">
        <v>446</v>
      </c>
      <c r="D68" s="78" t="s">
        <v>384</v>
      </c>
      <c r="E68" s="79">
        <v>3.181</v>
      </c>
      <c r="F68" s="56" t="s">
        <v>447</v>
      </c>
      <c r="G68" s="56">
        <v>21.44</v>
      </c>
      <c r="H68" s="80">
        <v>19.3</v>
      </c>
      <c r="I68" s="80">
        <v>61.4</v>
      </c>
      <c r="J68" s="56" t="s">
        <v>448</v>
      </c>
      <c r="K68" s="56">
        <v>62.67</v>
      </c>
      <c r="L68" s="81"/>
      <c r="M68" s="80">
        <f t="shared" si="2"/>
        <v>2.9230410447761193</v>
      </c>
      <c r="N68" s="78" t="s">
        <v>329</v>
      </c>
    </row>
    <row r="69" spans="1:14" ht="36">
      <c r="A69" s="76">
        <v>42</v>
      </c>
      <c r="B69" s="77" t="s">
        <v>445</v>
      </c>
      <c r="C69" s="54" t="s">
        <v>449</v>
      </c>
      <c r="D69" s="78" t="s">
        <v>384</v>
      </c>
      <c r="E69" s="79">
        <v>0.375</v>
      </c>
      <c r="F69" s="56" t="s">
        <v>447</v>
      </c>
      <c r="G69" s="56">
        <v>2.53</v>
      </c>
      <c r="H69" s="80">
        <v>19.3</v>
      </c>
      <c r="I69" s="80">
        <v>7.24</v>
      </c>
      <c r="J69" s="56" t="s">
        <v>448</v>
      </c>
      <c r="K69" s="56">
        <v>7.39</v>
      </c>
      <c r="L69" s="81"/>
      <c r="M69" s="80">
        <f t="shared" si="2"/>
        <v>2.9209486166007905</v>
      </c>
      <c r="N69" s="78" t="s">
        <v>450</v>
      </c>
    </row>
    <row r="70" spans="1:14" ht="12.75">
      <c r="A70" s="76">
        <v>43</v>
      </c>
      <c r="B70" s="77" t="s">
        <v>445</v>
      </c>
      <c r="C70" s="54" t="s">
        <v>449</v>
      </c>
      <c r="D70" s="78" t="s">
        <v>384</v>
      </c>
      <c r="E70" s="79">
        <v>2.806</v>
      </c>
      <c r="F70" s="56" t="s">
        <v>447</v>
      </c>
      <c r="G70" s="56">
        <v>18.91</v>
      </c>
      <c r="H70" s="80">
        <v>19.3</v>
      </c>
      <c r="I70" s="80">
        <v>54.16</v>
      </c>
      <c r="J70" s="56" t="s">
        <v>448</v>
      </c>
      <c r="K70" s="56">
        <v>55.28</v>
      </c>
      <c r="L70" s="81"/>
      <c r="M70" s="80">
        <f t="shared" si="2"/>
        <v>2.923320994182972</v>
      </c>
      <c r="N70" s="78"/>
    </row>
    <row r="71" spans="1:14" ht="36">
      <c r="A71" s="76">
        <v>44</v>
      </c>
      <c r="B71" s="77" t="s">
        <v>451</v>
      </c>
      <c r="C71" s="54" t="s">
        <v>452</v>
      </c>
      <c r="D71" s="78" t="s">
        <v>453</v>
      </c>
      <c r="E71" s="79">
        <v>0.012</v>
      </c>
      <c r="F71" s="56" t="s">
        <v>454</v>
      </c>
      <c r="G71" s="56">
        <v>0.26</v>
      </c>
      <c r="H71" s="80">
        <v>47</v>
      </c>
      <c r="I71" s="80">
        <v>0.56</v>
      </c>
      <c r="J71" s="56" t="s">
        <v>455</v>
      </c>
      <c r="K71" s="56">
        <v>0.58</v>
      </c>
      <c r="L71" s="81"/>
      <c r="M71" s="80">
        <f t="shared" si="2"/>
        <v>2.2307692307692304</v>
      </c>
      <c r="N71" s="78" t="s">
        <v>456</v>
      </c>
    </row>
    <row r="72" spans="1:14" ht="36">
      <c r="A72" s="76">
        <v>45</v>
      </c>
      <c r="B72" s="77" t="s">
        <v>457</v>
      </c>
      <c r="C72" s="54" t="s">
        <v>458</v>
      </c>
      <c r="D72" s="78" t="s">
        <v>390</v>
      </c>
      <c r="E72" s="79">
        <v>4.4</v>
      </c>
      <c r="F72" s="56" t="s">
        <v>459</v>
      </c>
      <c r="G72" s="56">
        <v>49.72</v>
      </c>
      <c r="H72" s="80">
        <v>88.36</v>
      </c>
      <c r="I72" s="80">
        <v>388.78</v>
      </c>
      <c r="J72" s="56" t="s">
        <v>460</v>
      </c>
      <c r="K72" s="56">
        <v>397.01</v>
      </c>
      <c r="L72" s="81"/>
      <c r="M72" s="80">
        <f t="shared" si="2"/>
        <v>7.9849155269509255</v>
      </c>
      <c r="N72" s="78" t="s">
        <v>461</v>
      </c>
    </row>
    <row r="73" spans="1:14" ht="12.75">
      <c r="A73" s="76">
        <v>46</v>
      </c>
      <c r="B73" s="77" t="s">
        <v>462</v>
      </c>
      <c r="C73" s="54" t="s">
        <v>463</v>
      </c>
      <c r="D73" s="78" t="s">
        <v>464</v>
      </c>
      <c r="E73" s="79">
        <v>4</v>
      </c>
      <c r="F73" s="56" t="s">
        <v>465</v>
      </c>
      <c r="G73" s="56">
        <v>57.6</v>
      </c>
      <c r="H73" s="80">
        <v>139</v>
      </c>
      <c r="I73" s="80">
        <v>556</v>
      </c>
      <c r="J73" s="56" t="s">
        <v>466</v>
      </c>
      <c r="K73" s="56">
        <v>567.48</v>
      </c>
      <c r="L73" s="81"/>
      <c r="M73" s="80">
        <f t="shared" si="2"/>
        <v>9.852083333333333</v>
      </c>
      <c r="N73" s="78" t="s">
        <v>467</v>
      </c>
    </row>
    <row r="74" spans="1:14" ht="12.75">
      <c r="A74" s="76">
        <v>47</v>
      </c>
      <c r="B74" s="77" t="s">
        <v>468</v>
      </c>
      <c r="C74" s="54" t="s">
        <v>469</v>
      </c>
      <c r="D74" s="78" t="s">
        <v>453</v>
      </c>
      <c r="E74" s="79">
        <v>0.0696</v>
      </c>
      <c r="F74" s="56" t="s">
        <v>470</v>
      </c>
      <c r="G74" s="56">
        <v>3.51</v>
      </c>
      <c r="H74" s="80">
        <v>104.5</v>
      </c>
      <c r="I74" s="80">
        <v>7.27</v>
      </c>
      <c r="J74" s="56" t="s">
        <v>471</v>
      </c>
      <c r="K74" s="56">
        <v>7.42</v>
      </c>
      <c r="L74" s="81"/>
      <c r="M74" s="80">
        <f t="shared" si="2"/>
        <v>2.113960113960114</v>
      </c>
      <c r="N74" s="78" t="s">
        <v>329</v>
      </c>
    </row>
    <row r="75" spans="1:14" ht="60">
      <c r="A75" s="76">
        <v>48</v>
      </c>
      <c r="B75" s="77" t="s">
        <v>468</v>
      </c>
      <c r="C75" s="54" t="s">
        <v>472</v>
      </c>
      <c r="D75" s="78" t="s">
        <v>453</v>
      </c>
      <c r="E75" s="79">
        <v>0.0046</v>
      </c>
      <c r="F75" s="56" t="s">
        <v>470</v>
      </c>
      <c r="G75" s="56">
        <v>0.23</v>
      </c>
      <c r="H75" s="80">
        <v>104.5</v>
      </c>
      <c r="I75" s="80">
        <v>0.48</v>
      </c>
      <c r="J75" s="56" t="s">
        <v>471</v>
      </c>
      <c r="K75" s="56">
        <v>0.49</v>
      </c>
      <c r="L75" s="81"/>
      <c r="M75" s="80">
        <f t="shared" si="2"/>
        <v>2.1304347826086953</v>
      </c>
      <c r="N75" s="78" t="s">
        <v>473</v>
      </c>
    </row>
    <row r="76" spans="1:14" ht="12.75">
      <c r="A76" s="76">
        <v>49</v>
      </c>
      <c r="B76" s="77" t="s">
        <v>468</v>
      </c>
      <c r="C76" s="54" t="s">
        <v>472</v>
      </c>
      <c r="D76" s="78" t="s">
        <v>453</v>
      </c>
      <c r="E76" s="79">
        <v>0.065</v>
      </c>
      <c r="F76" s="56" t="s">
        <v>470</v>
      </c>
      <c r="G76" s="56">
        <v>3.28</v>
      </c>
      <c r="H76" s="80">
        <v>104.5</v>
      </c>
      <c r="I76" s="80">
        <v>6.79</v>
      </c>
      <c r="J76" s="56" t="s">
        <v>471</v>
      </c>
      <c r="K76" s="56">
        <v>6.93</v>
      </c>
      <c r="L76" s="81"/>
      <c r="M76" s="80">
        <f t="shared" si="2"/>
        <v>2.1128048780487805</v>
      </c>
      <c r="N76" s="78"/>
    </row>
    <row r="77" spans="1:14" ht="60">
      <c r="A77" s="76">
        <v>50</v>
      </c>
      <c r="B77" s="77" t="s">
        <v>474</v>
      </c>
      <c r="C77" s="54" t="s">
        <v>475</v>
      </c>
      <c r="D77" s="78" t="s">
        <v>453</v>
      </c>
      <c r="E77" s="79">
        <v>0.1425</v>
      </c>
      <c r="F77" s="56" t="s">
        <v>476</v>
      </c>
      <c r="G77" s="56">
        <v>3.23</v>
      </c>
      <c r="H77" s="80">
        <v>104.5</v>
      </c>
      <c r="I77" s="80">
        <v>14.89</v>
      </c>
      <c r="J77" s="56" t="s">
        <v>477</v>
      </c>
      <c r="K77" s="56">
        <v>15.19</v>
      </c>
      <c r="L77" s="81"/>
      <c r="M77" s="80">
        <f t="shared" si="2"/>
        <v>4.7027863777089784</v>
      </c>
      <c r="N77" s="78" t="s">
        <v>473</v>
      </c>
    </row>
    <row r="78" spans="1:14" ht="12.75">
      <c r="A78" s="76">
        <v>51</v>
      </c>
      <c r="B78" s="77" t="s">
        <v>478</v>
      </c>
      <c r="C78" s="54" t="s">
        <v>479</v>
      </c>
      <c r="D78" s="78" t="s">
        <v>364</v>
      </c>
      <c r="E78" s="79">
        <v>0.0005</v>
      </c>
      <c r="F78" s="56" t="s">
        <v>480</v>
      </c>
      <c r="G78" s="56">
        <v>8.32</v>
      </c>
      <c r="H78" s="80">
        <v>40905.08</v>
      </c>
      <c r="I78" s="80">
        <v>20.45</v>
      </c>
      <c r="J78" s="56" t="s">
        <v>481</v>
      </c>
      <c r="K78" s="56">
        <v>20.96</v>
      </c>
      <c r="L78" s="81"/>
      <c r="M78" s="80">
        <f t="shared" si="2"/>
        <v>2.519230769230769</v>
      </c>
      <c r="N78" s="78" t="s">
        <v>482</v>
      </c>
    </row>
    <row r="79" spans="1:14" ht="12.75">
      <c r="A79" s="76">
        <v>52</v>
      </c>
      <c r="B79" s="77" t="s">
        <v>483</v>
      </c>
      <c r="C79" s="54" t="s">
        <v>484</v>
      </c>
      <c r="D79" s="78" t="s">
        <v>390</v>
      </c>
      <c r="E79" s="79">
        <v>0.046</v>
      </c>
      <c r="F79" s="56" t="s">
        <v>485</v>
      </c>
      <c r="G79" s="56">
        <v>1.45</v>
      </c>
      <c r="H79" s="80">
        <v>137.32</v>
      </c>
      <c r="I79" s="80">
        <v>6.32</v>
      </c>
      <c r="J79" s="56" t="s">
        <v>486</v>
      </c>
      <c r="K79" s="56">
        <v>6.45</v>
      </c>
      <c r="L79" s="81"/>
      <c r="M79" s="80">
        <f t="shared" si="2"/>
        <v>4.448275862068966</v>
      </c>
      <c r="N79" s="78" t="s">
        <v>487</v>
      </c>
    </row>
    <row r="80" spans="1:14" ht="36">
      <c r="A80" s="76">
        <v>53</v>
      </c>
      <c r="B80" s="77" t="s">
        <v>488</v>
      </c>
      <c r="C80" s="54" t="s">
        <v>489</v>
      </c>
      <c r="D80" s="78" t="s">
        <v>364</v>
      </c>
      <c r="E80" s="79">
        <v>0.022</v>
      </c>
      <c r="F80" s="56" t="s">
        <v>490</v>
      </c>
      <c r="G80" s="56">
        <v>169.4</v>
      </c>
      <c r="H80" s="80">
        <v>30631</v>
      </c>
      <c r="I80" s="80">
        <v>673.88</v>
      </c>
      <c r="J80" s="56" t="s">
        <v>491</v>
      </c>
      <c r="K80" s="56">
        <v>689.18</v>
      </c>
      <c r="L80" s="81"/>
      <c r="M80" s="80">
        <f t="shared" si="2"/>
        <v>4.068358913813459</v>
      </c>
      <c r="N80" s="78" t="s">
        <v>492</v>
      </c>
    </row>
    <row r="81" spans="1:14" ht="12.75">
      <c r="A81" s="76">
        <v>54</v>
      </c>
      <c r="B81" s="77" t="s">
        <v>493</v>
      </c>
      <c r="C81" s="54" t="s">
        <v>494</v>
      </c>
      <c r="D81" s="78" t="s">
        <v>464</v>
      </c>
      <c r="E81" s="79">
        <v>4</v>
      </c>
      <c r="F81" s="56" t="s">
        <v>495</v>
      </c>
      <c r="G81" s="56">
        <v>10.36</v>
      </c>
      <c r="H81" s="80">
        <v>12.24</v>
      </c>
      <c r="I81" s="80">
        <v>48.96</v>
      </c>
      <c r="J81" s="56" t="s">
        <v>496</v>
      </c>
      <c r="K81" s="56">
        <v>49.92</v>
      </c>
      <c r="L81" s="81"/>
      <c r="M81" s="80">
        <f t="shared" si="2"/>
        <v>4.818532818532819</v>
      </c>
      <c r="N81" s="78" t="s">
        <v>497</v>
      </c>
    </row>
    <row r="82" spans="1:14" ht="24">
      <c r="A82" s="76">
        <v>55</v>
      </c>
      <c r="B82" s="77" t="s">
        <v>498</v>
      </c>
      <c r="C82" s="54" t="s">
        <v>499</v>
      </c>
      <c r="D82" s="78" t="s">
        <v>500</v>
      </c>
      <c r="E82" s="79">
        <v>0.0048</v>
      </c>
      <c r="F82" s="56" t="s">
        <v>501</v>
      </c>
      <c r="G82" s="56">
        <v>3.9</v>
      </c>
      <c r="H82" s="80">
        <v>3951.31</v>
      </c>
      <c r="I82" s="80">
        <v>18.97</v>
      </c>
      <c r="J82" s="56" t="s">
        <v>502</v>
      </c>
      <c r="K82" s="56">
        <v>20.2</v>
      </c>
      <c r="L82" s="81"/>
      <c r="M82" s="80">
        <f aca="true" t="shared" si="3" ref="M82:M113">IF(ISNUMBER(K82/G82),IF(NOT(K82/G82=0),K82/G82," ")," ")</f>
        <v>5.17948717948718</v>
      </c>
      <c r="N82" s="78" t="s">
        <v>503</v>
      </c>
    </row>
    <row r="83" spans="1:14" ht="72">
      <c r="A83" s="76">
        <v>56</v>
      </c>
      <c r="B83" s="77" t="s">
        <v>504</v>
      </c>
      <c r="C83" s="54" t="s">
        <v>505</v>
      </c>
      <c r="D83" s="78" t="s">
        <v>364</v>
      </c>
      <c r="E83" s="79"/>
      <c r="F83" s="56" t="s">
        <v>506</v>
      </c>
      <c r="G83" s="56"/>
      <c r="H83" s="80">
        <v>4203.82</v>
      </c>
      <c r="I83" s="80"/>
      <c r="J83" s="56" t="s">
        <v>507</v>
      </c>
      <c r="K83" s="56"/>
      <c r="L83" s="81"/>
      <c r="M83" s="80" t="str">
        <f t="shared" si="3"/>
        <v> </v>
      </c>
      <c r="N83" s="78" t="s">
        <v>508</v>
      </c>
    </row>
    <row r="84" spans="1:14" ht="24">
      <c r="A84" s="76">
        <v>57</v>
      </c>
      <c r="B84" s="77" t="s">
        <v>509</v>
      </c>
      <c r="C84" s="54" t="s">
        <v>510</v>
      </c>
      <c r="D84" s="78" t="s">
        <v>390</v>
      </c>
      <c r="E84" s="79">
        <v>0.02</v>
      </c>
      <c r="F84" s="56" t="s">
        <v>511</v>
      </c>
      <c r="G84" s="56">
        <v>1.75</v>
      </c>
      <c r="H84" s="80">
        <v>587.63</v>
      </c>
      <c r="I84" s="80">
        <v>11.75</v>
      </c>
      <c r="J84" s="56" t="s">
        <v>512</v>
      </c>
      <c r="K84" s="56">
        <v>11.99</v>
      </c>
      <c r="L84" s="81"/>
      <c r="M84" s="80">
        <f t="shared" si="3"/>
        <v>6.851428571428571</v>
      </c>
      <c r="N84" s="78" t="s">
        <v>513</v>
      </c>
    </row>
    <row r="85" spans="1:14" ht="24">
      <c r="A85" s="76">
        <v>58</v>
      </c>
      <c r="B85" s="77" t="s">
        <v>514</v>
      </c>
      <c r="C85" s="54" t="s">
        <v>515</v>
      </c>
      <c r="D85" s="78" t="s">
        <v>390</v>
      </c>
      <c r="E85" s="79">
        <v>0.169</v>
      </c>
      <c r="F85" s="56" t="s">
        <v>516</v>
      </c>
      <c r="G85" s="56">
        <v>11.81</v>
      </c>
      <c r="H85" s="80">
        <v>369.92</v>
      </c>
      <c r="I85" s="80">
        <v>62.52</v>
      </c>
      <c r="J85" s="56" t="s">
        <v>517</v>
      </c>
      <c r="K85" s="56">
        <v>63.78</v>
      </c>
      <c r="L85" s="81"/>
      <c r="M85" s="80">
        <f t="shared" si="3"/>
        <v>5.400508044030483</v>
      </c>
      <c r="N85" s="78" t="s">
        <v>518</v>
      </c>
    </row>
    <row r="86" spans="1:14" ht="36">
      <c r="A86" s="76">
        <v>59</v>
      </c>
      <c r="B86" s="77" t="s">
        <v>519</v>
      </c>
      <c r="C86" s="54" t="s">
        <v>520</v>
      </c>
      <c r="D86" s="78" t="s">
        <v>521</v>
      </c>
      <c r="E86" s="79">
        <v>0.0069</v>
      </c>
      <c r="F86" s="56" t="s">
        <v>522</v>
      </c>
      <c r="G86" s="56">
        <v>0.28</v>
      </c>
      <c r="H86" s="80">
        <v>151.64</v>
      </c>
      <c r="I86" s="80">
        <v>1.05</v>
      </c>
      <c r="J86" s="56" t="s">
        <v>523</v>
      </c>
      <c r="K86" s="56">
        <v>1.07</v>
      </c>
      <c r="L86" s="81"/>
      <c r="M86" s="80">
        <f t="shared" si="3"/>
        <v>3.821428571428571</v>
      </c>
      <c r="N86" s="78" t="s">
        <v>524</v>
      </c>
    </row>
    <row r="87" spans="1:14" ht="12.75">
      <c r="A87" s="76">
        <v>60</v>
      </c>
      <c r="B87" s="77" t="s">
        <v>525</v>
      </c>
      <c r="C87" s="54" t="s">
        <v>526</v>
      </c>
      <c r="D87" s="78" t="s">
        <v>464</v>
      </c>
      <c r="E87" s="79">
        <v>4</v>
      </c>
      <c r="F87" s="56" t="s">
        <v>527</v>
      </c>
      <c r="G87" s="56">
        <v>21.76</v>
      </c>
      <c r="H87" s="80">
        <v>149.46</v>
      </c>
      <c r="I87" s="80">
        <v>597.84</v>
      </c>
      <c r="J87" s="56" t="s">
        <v>528</v>
      </c>
      <c r="K87" s="56">
        <v>609.84</v>
      </c>
      <c r="L87" s="81"/>
      <c r="M87" s="80">
        <f t="shared" si="3"/>
        <v>28.025735294117645</v>
      </c>
      <c r="N87" s="78" t="s">
        <v>529</v>
      </c>
    </row>
    <row r="88" spans="1:14" ht="12.75">
      <c r="A88" s="76">
        <v>61</v>
      </c>
      <c r="B88" s="77" t="s">
        <v>530</v>
      </c>
      <c r="C88" s="54" t="s">
        <v>531</v>
      </c>
      <c r="D88" s="78" t="s">
        <v>453</v>
      </c>
      <c r="E88" s="79">
        <v>0.0713</v>
      </c>
      <c r="F88" s="56" t="s">
        <v>532</v>
      </c>
      <c r="G88" s="56">
        <v>39.22</v>
      </c>
      <c r="H88" s="80">
        <v>1199</v>
      </c>
      <c r="I88" s="80">
        <v>85.49</v>
      </c>
      <c r="J88" s="56" t="s">
        <v>533</v>
      </c>
      <c r="K88" s="56">
        <v>87.44</v>
      </c>
      <c r="L88" s="81"/>
      <c r="M88" s="80">
        <f t="shared" si="3"/>
        <v>2.2294747577766447</v>
      </c>
      <c r="N88" s="78" t="s">
        <v>534</v>
      </c>
    </row>
    <row r="89" spans="1:14" ht="36">
      <c r="A89" s="76">
        <v>62</v>
      </c>
      <c r="B89" s="77" t="s">
        <v>535</v>
      </c>
      <c r="C89" s="54" t="s">
        <v>536</v>
      </c>
      <c r="D89" s="78" t="s">
        <v>384</v>
      </c>
      <c r="E89" s="79">
        <v>0.184</v>
      </c>
      <c r="F89" s="56" t="s">
        <v>537</v>
      </c>
      <c r="G89" s="56">
        <v>0.54</v>
      </c>
      <c r="H89" s="80">
        <v>9.73</v>
      </c>
      <c r="I89" s="80">
        <v>1.79</v>
      </c>
      <c r="J89" s="56" t="s">
        <v>538</v>
      </c>
      <c r="K89" s="56">
        <v>1.83</v>
      </c>
      <c r="L89" s="81"/>
      <c r="M89" s="80">
        <f t="shared" si="3"/>
        <v>3.388888888888889</v>
      </c>
      <c r="N89" s="78" t="s">
        <v>539</v>
      </c>
    </row>
    <row r="90" spans="1:14" ht="12.75">
      <c r="A90" s="76">
        <v>63</v>
      </c>
      <c r="B90" s="77" t="s">
        <v>540</v>
      </c>
      <c r="C90" s="54" t="s">
        <v>541</v>
      </c>
      <c r="D90" s="78" t="s">
        <v>464</v>
      </c>
      <c r="E90" s="79">
        <v>0.115</v>
      </c>
      <c r="F90" s="56" t="s">
        <v>542</v>
      </c>
      <c r="G90" s="56">
        <v>6.6</v>
      </c>
      <c r="H90" s="80">
        <v>192.5</v>
      </c>
      <c r="I90" s="80">
        <v>22.14</v>
      </c>
      <c r="J90" s="56" t="s">
        <v>543</v>
      </c>
      <c r="K90" s="56">
        <v>22.64</v>
      </c>
      <c r="L90" s="81"/>
      <c r="M90" s="80">
        <f t="shared" si="3"/>
        <v>3.4303030303030306</v>
      </c>
      <c r="N90" s="78" t="s">
        <v>544</v>
      </c>
    </row>
    <row r="91" spans="1:14" ht="36">
      <c r="A91" s="76">
        <v>64</v>
      </c>
      <c r="B91" s="77" t="s">
        <v>545</v>
      </c>
      <c r="C91" s="54" t="s">
        <v>546</v>
      </c>
      <c r="D91" s="78" t="s">
        <v>547</v>
      </c>
      <c r="E91" s="79">
        <v>0.0135</v>
      </c>
      <c r="F91" s="56" t="s">
        <v>548</v>
      </c>
      <c r="G91" s="56">
        <v>0.24</v>
      </c>
      <c r="H91" s="80">
        <v>125</v>
      </c>
      <c r="I91" s="80">
        <v>1.69</v>
      </c>
      <c r="J91" s="56" t="s">
        <v>549</v>
      </c>
      <c r="K91" s="56">
        <v>1.72</v>
      </c>
      <c r="L91" s="81"/>
      <c r="M91" s="80">
        <f t="shared" si="3"/>
        <v>7.166666666666667</v>
      </c>
      <c r="N91" s="78" t="s">
        <v>550</v>
      </c>
    </row>
    <row r="92" spans="1:14" ht="12.75">
      <c r="A92" s="76">
        <v>65</v>
      </c>
      <c r="B92" s="77" t="s">
        <v>551</v>
      </c>
      <c r="C92" s="54" t="s">
        <v>552</v>
      </c>
      <c r="D92" s="78" t="s">
        <v>464</v>
      </c>
      <c r="E92" s="79">
        <v>61.2</v>
      </c>
      <c r="F92" s="56" t="s">
        <v>553</v>
      </c>
      <c r="G92" s="56">
        <v>236.23</v>
      </c>
      <c r="H92" s="80">
        <v>11.99</v>
      </c>
      <c r="I92" s="80">
        <v>733.79</v>
      </c>
      <c r="J92" s="56" t="s">
        <v>554</v>
      </c>
      <c r="K92" s="56">
        <v>748.48</v>
      </c>
      <c r="L92" s="81"/>
      <c r="M92" s="80">
        <f t="shared" si="3"/>
        <v>3.1684375396858995</v>
      </c>
      <c r="N92" s="78" t="s">
        <v>555</v>
      </c>
    </row>
    <row r="93" spans="1:14" ht="12.75">
      <c r="A93" s="76">
        <v>66</v>
      </c>
      <c r="B93" s="77" t="s">
        <v>556</v>
      </c>
      <c r="C93" s="54" t="s">
        <v>557</v>
      </c>
      <c r="D93" s="78" t="s">
        <v>384</v>
      </c>
      <c r="E93" s="79">
        <v>1.17</v>
      </c>
      <c r="F93" s="56" t="s">
        <v>558</v>
      </c>
      <c r="G93" s="56">
        <v>35.31</v>
      </c>
      <c r="H93" s="80">
        <v>108.8</v>
      </c>
      <c r="I93" s="80">
        <v>127.3</v>
      </c>
      <c r="J93" s="56" t="s">
        <v>559</v>
      </c>
      <c r="K93" s="56">
        <v>129.89</v>
      </c>
      <c r="L93" s="81"/>
      <c r="M93" s="80">
        <f t="shared" si="3"/>
        <v>3.678561314075332</v>
      </c>
      <c r="N93" s="78" t="s">
        <v>560</v>
      </c>
    </row>
    <row r="94" spans="1:14" ht="12.75">
      <c r="A94" s="76">
        <v>67</v>
      </c>
      <c r="B94" s="77" t="s">
        <v>561</v>
      </c>
      <c r="C94" s="54" t="s">
        <v>562</v>
      </c>
      <c r="D94" s="78" t="s">
        <v>453</v>
      </c>
      <c r="E94" s="79">
        <v>2.344</v>
      </c>
      <c r="F94" s="56" t="s">
        <v>563</v>
      </c>
      <c r="G94" s="56">
        <v>122.12</v>
      </c>
      <c r="H94" s="80">
        <v>137</v>
      </c>
      <c r="I94" s="80">
        <v>321.13</v>
      </c>
      <c r="J94" s="56" t="s">
        <v>564</v>
      </c>
      <c r="K94" s="56">
        <v>327.55</v>
      </c>
      <c r="L94" s="81"/>
      <c r="M94" s="80">
        <f t="shared" si="3"/>
        <v>2.6821978381919425</v>
      </c>
      <c r="N94" s="78" t="s">
        <v>565</v>
      </c>
    </row>
    <row r="95" spans="1:14" ht="12.75">
      <c r="A95" s="76">
        <v>68</v>
      </c>
      <c r="B95" s="77" t="s">
        <v>566</v>
      </c>
      <c r="C95" s="54" t="s">
        <v>567</v>
      </c>
      <c r="D95" s="78" t="s">
        <v>547</v>
      </c>
      <c r="E95" s="79">
        <v>0.0028</v>
      </c>
      <c r="F95" s="56" t="s">
        <v>568</v>
      </c>
      <c r="G95" s="56">
        <v>1.29</v>
      </c>
      <c r="H95" s="80">
        <v>680</v>
      </c>
      <c r="I95" s="80">
        <v>1.9</v>
      </c>
      <c r="J95" s="56" t="s">
        <v>569</v>
      </c>
      <c r="K95" s="56">
        <v>1.94</v>
      </c>
      <c r="L95" s="81"/>
      <c r="M95" s="80">
        <f t="shared" si="3"/>
        <v>1.503875968992248</v>
      </c>
      <c r="N95" s="78" t="s">
        <v>570</v>
      </c>
    </row>
    <row r="96" spans="1:14" ht="60">
      <c r="A96" s="76">
        <v>69</v>
      </c>
      <c r="B96" s="77" t="s">
        <v>571</v>
      </c>
      <c r="C96" s="54" t="s">
        <v>572</v>
      </c>
      <c r="D96" s="78" t="s">
        <v>464</v>
      </c>
      <c r="E96" s="79">
        <v>7.36</v>
      </c>
      <c r="F96" s="56" t="s">
        <v>573</v>
      </c>
      <c r="G96" s="56">
        <v>2.13</v>
      </c>
      <c r="H96" s="80">
        <v>1.64</v>
      </c>
      <c r="I96" s="80">
        <v>12.07</v>
      </c>
      <c r="J96" s="56" t="s">
        <v>574</v>
      </c>
      <c r="K96" s="56">
        <v>12.51</v>
      </c>
      <c r="L96" s="81"/>
      <c r="M96" s="80">
        <f t="shared" si="3"/>
        <v>5.873239436619719</v>
      </c>
      <c r="N96" s="78" t="s">
        <v>575</v>
      </c>
    </row>
    <row r="97" spans="1:14" ht="36">
      <c r="A97" s="76">
        <v>70</v>
      </c>
      <c r="B97" s="77" t="s">
        <v>576</v>
      </c>
      <c r="C97" s="54" t="s">
        <v>577</v>
      </c>
      <c r="D97" s="78" t="s">
        <v>384</v>
      </c>
      <c r="E97" s="79">
        <v>0.23</v>
      </c>
      <c r="F97" s="56" t="s">
        <v>578</v>
      </c>
      <c r="G97" s="56">
        <v>4.61</v>
      </c>
      <c r="H97" s="80">
        <v>26.65</v>
      </c>
      <c r="I97" s="80">
        <v>6.13</v>
      </c>
      <c r="J97" s="56" t="s">
        <v>579</v>
      </c>
      <c r="K97" s="56">
        <v>6.25</v>
      </c>
      <c r="L97" s="81"/>
      <c r="M97" s="80">
        <f t="shared" si="3"/>
        <v>1.3557483731019522</v>
      </c>
      <c r="N97" s="78" t="s">
        <v>580</v>
      </c>
    </row>
    <row r="98" spans="1:14" ht="12.75">
      <c r="A98" s="76">
        <v>71</v>
      </c>
      <c r="B98" s="77" t="s">
        <v>581</v>
      </c>
      <c r="C98" s="54" t="s">
        <v>582</v>
      </c>
      <c r="D98" s="78" t="s">
        <v>464</v>
      </c>
      <c r="E98" s="79">
        <v>1.15</v>
      </c>
      <c r="F98" s="56" t="s">
        <v>583</v>
      </c>
      <c r="G98" s="56">
        <v>1.58</v>
      </c>
      <c r="H98" s="80">
        <v>2.88</v>
      </c>
      <c r="I98" s="80">
        <v>3.31</v>
      </c>
      <c r="J98" s="56" t="s">
        <v>537</v>
      </c>
      <c r="K98" s="56">
        <v>3.38</v>
      </c>
      <c r="L98" s="81"/>
      <c r="M98" s="80">
        <f t="shared" si="3"/>
        <v>2.1392405063291138</v>
      </c>
      <c r="N98" s="78" t="s">
        <v>584</v>
      </c>
    </row>
    <row r="99" spans="1:14" ht="36">
      <c r="A99" s="76">
        <v>72</v>
      </c>
      <c r="B99" s="77" t="s">
        <v>585</v>
      </c>
      <c r="C99" s="54" t="s">
        <v>586</v>
      </c>
      <c r="D99" s="78" t="s">
        <v>390</v>
      </c>
      <c r="E99" s="79">
        <v>0.462</v>
      </c>
      <c r="F99" s="56" t="s">
        <v>587</v>
      </c>
      <c r="G99" s="56">
        <v>11.5</v>
      </c>
      <c r="H99" s="80">
        <v>112.5</v>
      </c>
      <c r="I99" s="80">
        <v>51.98</v>
      </c>
      <c r="J99" s="56" t="s">
        <v>588</v>
      </c>
      <c r="K99" s="56">
        <v>53.06</v>
      </c>
      <c r="L99" s="81"/>
      <c r="M99" s="80">
        <f t="shared" si="3"/>
        <v>4.613913043478261</v>
      </c>
      <c r="N99" s="78" t="s">
        <v>589</v>
      </c>
    </row>
    <row r="100" spans="1:14" ht="12.75">
      <c r="A100" s="76">
        <v>73</v>
      </c>
      <c r="B100" s="77" t="s">
        <v>590</v>
      </c>
      <c r="C100" s="54" t="s">
        <v>591</v>
      </c>
      <c r="D100" s="78" t="s">
        <v>364</v>
      </c>
      <c r="E100" s="79">
        <v>0.2</v>
      </c>
      <c r="F100" s="56" t="s">
        <v>320</v>
      </c>
      <c r="G100" s="56"/>
      <c r="H100" s="80"/>
      <c r="I100" s="80"/>
      <c r="J100" s="56" t="s">
        <v>320</v>
      </c>
      <c r="K100" s="56"/>
      <c r="L100" s="81"/>
      <c r="M100" s="80" t="str">
        <f t="shared" si="3"/>
        <v> </v>
      </c>
      <c r="N100" s="78"/>
    </row>
    <row r="101" spans="1:14" ht="24">
      <c r="A101" s="76">
        <v>74</v>
      </c>
      <c r="B101" s="77" t="s">
        <v>592</v>
      </c>
      <c r="C101" s="54" t="s">
        <v>593</v>
      </c>
      <c r="D101" s="78" t="s">
        <v>322</v>
      </c>
      <c r="E101" s="79">
        <v>34.9942</v>
      </c>
      <c r="F101" s="56" t="s">
        <v>594</v>
      </c>
      <c r="G101" s="56">
        <v>35</v>
      </c>
      <c r="H101" s="80"/>
      <c r="I101" s="80"/>
      <c r="J101" s="56" t="s">
        <v>595</v>
      </c>
      <c r="K101" s="56">
        <v>186.52</v>
      </c>
      <c r="L101" s="81"/>
      <c r="M101" s="80">
        <f t="shared" si="3"/>
        <v>5.329142857142857</v>
      </c>
      <c r="N101" s="78"/>
    </row>
    <row r="102" spans="1:14" ht="24">
      <c r="A102" s="76">
        <v>75</v>
      </c>
      <c r="B102" s="77" t="s">
        <v>592</v>
      </c>
      <c r="C102" s="54" t="s">
        <v>596</v>
      </c>
      <c r="D102" s="78" t="s">
        <v>322</v>
      </c>
      <c r="E102" s="79">
        <v>13.2524</v>
      </c>
      <c r="F102" s="56" t="s">
        <v>594</v>
      </c>
      <c r="G102" s="56">
        <v>13.26</v>
      </c>
      <c r="H102" s="80"/>
      <c r="I102" s="80"/>
      <c r="J102" s="56" t="s">
        <v>595</v>
      </c>
      <c r="K102" s="56">
        <v>70.63</v>
      </c>
      <c r="L102" s="81"/>
      <c r="M102" s="80">
        <f t="shared" si="3"/>
        <v>5.326546003016591</v>
      </c>
      <c r="N102" s="78"/>
    </row>
    <row r="103" spans="1:14" ht="36">
      <c r="A103" s="76">
        <v>76</v>
      </c>
      <c r="B103" s="77" t="s">
        <v>592</v>
      </c>
      <c r="C103" s="54" t="s">
        <v>597</v>
      </c>
      <c r="D103" s="78" t="s">
        <v>322</v>
      </c>
      <c r="E103" s="79">
        <v>21.7418</v>
      </c>
      <c r="F103" s="56" t="s">
        <v>594</v>
      </c>
      <c r="G103" s="56">
        <v>21.74</v>
      </c>
      <c r="H103" s="80"/>
      <c r="I103" s="80"/>
      <c r="J103" s="56" t="s">
        <v>595</v>
      </c>
      <c r="K103" s="56">
        <v>115.89</v>
      </c>
      <c r="L103" s="81"/>
      <c r="M103" s="80">
        <f t="shared" si="3"/>
        <v>5.3307267709291635</v>
      </c>
      <c r="N103" s="78"/>
    </row>
    <row r="104" spans="1:14" ht="36">
      <c r="A104" s="76">
        <v>77</v>
      </c>
      <c r="B104" s="77" t="s">
        <v>598</v>
      </c>
      <c r="C104" s="54" t="s">
        <v>599</v>
      </c>
      <c r="D104" s="78" t="s">
        <v>600</v>
      </c>
      <c r="E104" s="79">
        <v>0.06</v>
      </c>
      <c r="F104" s="56" t="s">
        <v>601</v>
      </c>
      <c r="G104" s="56">
        <v>60.6</v>
      </c>
      <c r="H104" s="80">
        <v>3739.42</v>
      </c>
      <c r="I104" s="80">
        <v>224.37</v>
      </c>
      <c r="J104" s="56" t="s">
        <v>602</v>
      </c>
      <c r="K104" s="56">
        <v>229.04</v>
      </c>
      <c r="L104" s="81"/>
      <c r="M104" s="80">
        <f t="shared" si="3"/>
        <v>3.7795379537953795</v>
      </c>
      <c r="N104" s="78" t="s">
        <v>603</v>
      </c>
    </row>
    <row r="105" spans="1:14" ht="36">
      <c r="A105" s="76">
        <v>78</v>
      </c>
      <c r="B105" s="77" t="s">
        <v>604</v>
      </c>
      <c r="C105" s="54" t="s">
        <v>605</v>
      </c>
      <c r="D105" s="78" t="s">
        <v>600</v>
      </c>
      <c r="E105" s="79">
        <v>0.005</v>
      </c>
      <c r="F105" s="56" t="s">
        <v>606</v>
      </c>
      <c r="G105" s="56">
        <v>7.2</v>
      </c>
      <c r="H105" s="80">
        <v>4837.02</v>
      </c>
      <c r="I105" s="80">
        <v>24.19</v>
      </c>
      <c r="J105" s="56" t="s">
        <v>607</v>
      </c>
      <c r="K105" s="56">
        <v>24.69</v>
      </c>
      <c r="L105" s="81"/>
      <c r="M105" s="80">
        <f t="shared" si="3"/>
        <v>3.4291666666666667</v>
      </c>
      <c r="N105" s="78" t="s">
        <v>608</v>
      </c>
    </row>
    <row r="106" spans="1:14" ht="36">
      <c r="A106" s="76">
        <v>79</v>
      </c>
      <c r="B106" s="77" t="s">
        <v>609</v>
      </c>
      <c r="C106" s="54" t="s">
        <v>610</v>
      </c>
      <c r="D106" s="78" t="s">
        <v>600</v>
      </c>
      <c r="E106" s="79">
        <v>0.03</v>
      </c>
      <c r="F106" s="56" t="s">
        <v>611</v>
      </c>
      <c r="G106" s="56">
        <v>30.6</v>
      </c>
      <c r="H106" s="80">
        <v>3472.03</v>
      </c>
      <c r="I106" s="80">
        <v>104.16</v>
      </c>
      <c r="J106" s="56" t="s">
        <v>612</v>
      </c>
      <c r="K106" s="56">
        <v>106.34</v>
      </c>
      <c r="L106" s="81"/>
      <c r="M106" s="80">
        <f t="shared" si="3"/>
        <v>3.4751633986928105</v>
      </c>
      <c r="N106" s="78" t="s">
        <v>613</v>
      </c>
    </row>
    <row r="107" spans="1:14" ht="36">
      <c r="A107" s="76">
        <v>80</v>
      </c>
      <c r="B107" s="77" t="s">
        <v>614</v>
      </c>
      <c r="C107" s="54" t="s">
        <v>615</v>
      </c>
      <c r="D107" s="78" t="s">
        <v>464</v>
      </c>
      <c r="E107" s="79">
        <v>1</v>
      </c>
      <c r="F107" s="56" t="s">
        <v>616</v>
      </c>
      <c r="G107" s="56">
        <v>123.57</v>
      </c>
      <c r="H107" s="80">
        <v>253</v>
      </c>
      <c r="I107" s="80">
        <v>253</v>
      </c>
      <c r="J107" s="56" t="s">
        <v>617</v>
      </c>
      <c r="K107" s="56">
        <v>258.13</v>
      </c>
      <c r="L107" s="81"/>
      <c r="M107" s="80">
        <f t="shared" si="3"/>
        <v>2.088937444363519</v>
      </c>
      <c r="N107" s="78" t="s">
        <v>618</v>
      </c>
    </row>
    <row r="108" spans="1:14" ht="24">
      <c r="A108" s="76">
        <v>81</v>
      </c>
      <c r="B108" s="77" t="s">
        <v>619</v>
      </c>
      <c r="C108" s="54" t="s">
        <v>620</v>
      </c>
      <c r="D108" s="78" t="s">
        <v>621</v>
      </c>
      <c r="E108" s="79">
        <v>2</v>
      </c>
      <c r="F108" s="56" t="s">
        <v>622</v>
      </c>
      <c r="G108" s="56">
        <v>232.14</v>
      </c>
      <c r="H108" s="80"/>
      <c r="I108" s="80"/>
      <c r="J108" s="56" t="s">
        <v>623</v>
      </c>
      <c r="K108" s="56">
        <v>1237.3</v>
      </c>
      <c r="L108" s="81"/>
      <c r="M108" s="80">
        <f t="shared" si="3"/>
        <v>5.329973291978979</v>
      </c>
      <c r="N108" s="78"/>
    </row>
    <row r="109" spans="1:14" ht="36">
      <c r="A109" s="76">
        <v>82</v>
      </c>
      <c r="B109" s="77" t="s">
        <v>624</v>
      </c>
      <c r="C109" s="54" t="s">
        <v>625</v>
      </c>
      <c r="D109" s="78" t="s">
        <v>626</v>
      </c>
      <c r="E109" s="79">
        <v>3</v>
      </c>
      <c r="F109" s="56" t="s">
        <v>627</v>
      </c>
      <c r="G109" s="56">
        <v>97.92</v>
      </c>
      <c r="H109" s="80"/>
      <c r="I109" s="80"/>
      <c r="J109" s="56" t="s">
        <v>628</v>
      </c>
      <c r="K109" s="56">
        <v>521.91</v>
      </c>
      <c r="L109" s="81"/>
      <c r="M109" s="80">
        <f t="shared" si="3"/>
        <v>5.329963235294117</v>
      </c>
      <c r="N109" s="78"/>
    </row>
    <row r="110" spans="1:14" ht="24">
      <c r="A110" s="76">
        <v>83</v>
      </c>
      <c r="B110" s="77" t="s">
        <v>629</v>
      </c>
      <c r="C110" s="54" t="s">
        <v>630</v>
      </c>
      <c r="D110" s="78" t="s">
        <v>621</v>
      </c>
      <c r="E110" s="79">
        <v>3</v>
      </c>
      <c r="F110" s="56" t="s">
        <v>631</v>
      </c>
      <c r="G110" s="56">
        <v>298.32</v>
      </c>
      <c r="H110" s="80"/>
      <c r="I110" s="80"/>
      <c r="J110" s="56" t="s">
        <v>632</v>
      </c>
      <c r="K110" s="56">
        <v>1590.06</v>
      </c>
      <c r="L110" s="81"/>
      <c r="M110" s="80">
        <f t="shared" si="3"/>
        <v>5.330048270313757</v>
      </c>
      <c r="N110" s="78"/>
    </row>
    <row r="111" spans="1:14" ht="12.75">
      <c r="A111" s="76">
        <v>84</v>
      </c>
      <c r="B111" s="77" t="s">
        <v>633</v>
      </c>
      <c r="C111" s="54" t="s">
        <v>634</v>
      </c>
      <c r="D111" s="78" t="s">
        <v>621</v>
      </c>
      <c r="E111" s="79">
        <v>3</v>
      </c>
      <c r="F111" s="56" t="s">
        <v>635</v>
      </c>
      <c r="G111" s="56">
        <v>188.4</v>
      </c>
      <c r="H111" s="80"/>
      <c r="I111" s="80"/>
      <c r="J111" s="56" t="s">
        <v>636</v>
      </c>
      <c r="K111" s="56">
        <v>1004.16</v>
      </c>
      <c r="L111" s="81"/>
      <c r="M111" s="80">
        <f t="shared" si="3"/>
        <v>5.329936305732484</v>
      </c>
      <c r="N111" s="78"/>
    </row>
    <row r="112" spans="1:14" ht="24">
      <c r="A112" s="76">
        <v>85</v>
      </c>
      <c r="B112" s="77" t="s">
        <v>637</v>
      </c>
      <c r="C112" s="54" t="s">
        <v>638</v>
      </c>
      <c r="D112" s="78" t="s">
        <v>621</v>
      </c>
      <c r="E112" s="79">
        <v>1</v>
      </c>
      <c r="F112" s="56" t="s">
        <v>639</v>
      </c>
      <c r="G112" s="56">
        <v>801.35</v>
      </c>
      <c r="H112" s="80"/>
      <c r="I112" s="80"/>
      <c r="J112" s="56" t="s">
        <v>640</v>
      </c>
      <c r="K112" s="56">
        <v>4271.2</v>
      </c>
      <c r="L112" s="81"/>
      <c r="M112" s="80">
        <f t="shared" si="3"/>
        <v>5.330005615523803</v>
      </c>
      <c r="N112" s="78"/>
    </row>
    <row r="113" spans="1:14" ht="24">
      <c r="A113" s="76">
        <v>86</v>
      </c>
      <c r="B113" s="77" t="s">
        <v>641</v>
      </c>
      <c r="C113" s="54" t="s">
        <v>642</v>
      </c>
      <c r="D113" s="78" t="s">
        <v>621</v>
      </c>
      <c r="E113" s="79">
        <v>1</v>
      </c>
      <c r="F113" s="56" t="s">
        <v>643</v>
      </c>
      <c r="G113" s="56">
        <v>596.36</v>
      </c>
      <c r="H113" s="80"/>
      <c r="I113" s="80"/>
      <c r="J113" s="56" t="s">
        <v>644</v>
      </c>
      <c r="K113" s="56">
        <v>3178.6</v>
      </c>
      <c r="L113" s="81"/>
      <c r="M113" s="80">
        <f t="shared" si="3"/>
        <v>5.330002012207391</v>
      </c>
      <c r="N113" s="78"/>
    </row>
    <row r="114" spans="1:14" ht="24">
      <c r="A114" s="76">
        <v>87</v>
      </c>
      <c r="B114" s="77" t="s">
        <v>645</v>
      </c>
      <c r="C114" s="54" t="s">
        <v>646</v>
      </c>
      <c r="D114" s="78" t="s">
        <v>626</v>
      </c>
      <c r="E114" s="79">
        <v>23</v>
      </c>
      <c r="F114" s="56" t="s">
        <v>647</v>
      </c>
      <c r="G114" s="56">
        <v>20.93</v>
      </c>
      <c r="H114" s="80"/>
      <c r="I114" s="80"/>
      <c r="J114" s="56" t="s">
        <v>648</v>
      </c>
      <c r="K114" s="56">
        <v>111.55</v>
      </c>
      <c r="L114" s="81"/>
      <c r="M114" s="80">
        <f aca="true" t="shared" si="4" ref="M114:M123">IF(ISNUMBER(K114/G114),IF(NOT(K114/G114=0),K114/G114," ")," ")</f>
        <v>5.329670329670329</v>
      </c>
      <c r="N114" s="78"/>
    </row>
    <row r="115" spans="1:14" ht="24">
      <c r="A115" s="76">
        <v>88</v>
      </c>
      <c r="B115" s="77" t="s">
        <v>649</v>
      </c>
      <c r="C115" s="54" t="s">
        <v>650</v>
      </c>
      <c r="D115" s="78" t="s">
        <v>621</v>
      </c>
      <c r="E115" s="79">
        <v>1</v>
      </c>
      <c r="F115" s="56" t="s">
        <v>651</v>
      </c>
      <c r="G115" s="56">
        <v>236.91</v>
      </c>
      <c r="H115" s="80"/>
      <c r="I115" s="80"/>
      <c r="J115" s="56" t="s">
        <v>652</v>
      </c>
      <c r="K115" s="56">
        <v>1262.73</v>
      </c>
      <c r="L115" s="81"/>
      <c r="M115" s="80">
        <f t="shared" si="4"/>
        <v>5.329998733696341</v>
      </c>
      <c r="N115" s="78"/>
    </row>
    <row r="116" spans="1:14" ht="24">
      <c r="A116" s="76">
        <v>89</v>
      </c>
      <c r="B116" s="77" t="s">
        <v>653</v>
      </c>
      <c r="C116" s="54" t="s">
        <v>654</v>
      </c>
      <c r="D116" s="78" t="s">
        <v>621</v>
      </c>
      <c r="E116" s="79">
        <v>3</v>
      </c>
      <c r="F116" s="56" t="s">
        <v>655</v>
      </c>
      <c r="G116" s="56">
        <v>74.85</v>
      </c>
      <c r="H116" s="80"/>
      <c r="I116" s="80"/>
      <c r="J116" s="56" t="s">
        <v>656</v>
      </c>
      <c r="K116" s="56">
        <v>398.94</v>
      </c>
      <c r="L116" s="81"/>
      <c r="M116" s="80">
        <f t="shared" si="4"/>
        <v>5.329859719438878</v>
      </c>
      <c r="N116" s="78"/>
    </row>
    <row r="117" spans="1:14" ht="24">
      <c r="A117" s="76">
        <v>90</v>
      </c>
      <c r="B117" s="77" t="s">
        <v>657</v>
      </c>
      <c r="C117" s="54" t="s">
        <v>658</v>
      </c>
      <c r="D117" s="78" t="s">
        <v>621</v>
      </c>
      <c r="E117" s="79">
        <v>9</v>
      </c>
      <c r="F117" s="56" t="s">
        <v>659</v>
      </c>
      <c r="G117" s="56">
        <v>79.38</v>
      </c>
      <c r="H117" s="80"/>
      <c r="I117" s="80"/>
      <c r="J117" s="56" t="s">
        <v>660</v>
      </c>
      <c r="K117" s="56">
        <v>423.09</v>
      </c>
      <c r="L117" s="81"/>
      <c r="M117" s="80">
        <f t="shared" si="4"/>
        <v>5.329931972789115</v>
      </c>
      <c r="N117" s="78"/>
    </row>
    <row r="118" spans="1:14" ht="24">
      <c r="A118" s="76">
        <v>91</v>
      </c>
      <c r="B118" s="77" t="s">
        <v>661</v>
      </c>
      <c r="C118" s="54" t="s">
        <v>662</v>
      </c>
      <c r="D118" s="78" t="s">
        <v>621</v>
      </c>
      <c r="E118" s="79">
        <v>3</v>
      </c>
      <c r="F118" s="56" t="s">
        <v>663</v>
      </c>
      <c r="G118" s="56">
        <v>14.43</v>
      </c>
      <c r="H118" s="80"/>
      <c r="I118" s="80"/>
      <c r="J118" s="56" t="s">
        <v>664</v>
      </c>
      <c r="K118" s="56">
        <v>76.92</v>
      </c>
      <c r="L118" s="81"/>
      <c r="M118" s="80">
        <f t="shared" si="4"/>
        <v>5.330561330561331</v>
      </c>
      <c r="N118" s="78"/>
    </row>
    <row r="119" spans="1:14" ht="24">
      <c r="A119" s="76">
        <v>92</v>
      </c>
      <c r="B119" s="77" t="s">
        <v>665</v>
      </c>
      <c r="C119" s="54" t="s">
        <v>666</v>
      </c>
      <c r="D119" s="78" t="s">
        <v>626</v>
      </c>
      <c r="E119" s="79">
        <v>25</v>
      </c>
      <c r="F119" s="56" t="s">
        <v>667</v>
      </c>
      <c r="G119" s="56">
        <v>122.5</v>
      </c>
      <c r="H119" s="80"/>
      <c r="I119" s="80"/>
      <c r="J119" s="56" t="s">
        <v>668</v>
      </c>
      <c r="K119" s="56">
        <v>653</v>
      </c>
      <c r="L119" s="81"/>
      <c r="M119" s="80">
        <f t="shared" si="4"/>
        <v>5.330612244897959</v>
      </c>
      <c r="N119" s="78"/>
    </row>
    <row r="120" spans="1:14" ht="24">
      <c r="A120" s="76">
        <v>93</v>
      </c>
      <c r="B120" s="77" t="s">
        <v>669</v>
      </c>
      <c r="C120" s="54" t="s">
        <v>670</v>
      </c>
      <c r="D120" s="78" t="s">
        <v>626</v>
      </c>
      <c r="E120" s="79">
        <v>10</v>
      </c>
      <c r="F120" s="56" t="s">
        <v>671</v>
      </c>
      <c r="G120" s="56">
        <v>58.7</v>
      </c>
      <c r="H120" s="80"/>
      <c r="I120" s="80"/>
      <c r="J120" s="56" t="s">
        <v>672</v>
      </c>
      <c r="K120" s="56">
        <v>312.9</v>
      </c>
      <c r="L120" s="81"/>
      <c r="M120" s="80">
        <f t="shared" si="4"/>
        <v>5.330494037478704</v>
      </c>
      <c r="N120" s="78"/>
    </row>
    <row r="121" spans="1:14" ht="24">
      <c r="A121" s="76">
        <v>94</v>
      </c>
      <c r="B121" s="77" t="s">
        <v>673</v>
      </c>
      <c r="C121" s="54" t="s">
        <v>674</v>
      </c>
      <c r="D121" s="78" t="s">
        <v>626</v>
      </c>
      <c r="E121" s="79">
        <v>35</v>
      </c>
      <c r="F121" s="56" t="s">
        <v>675</v>
      </c>
      <c r="G121" s="56">
        <v>101.15</v>
      </c>
      <c r="H121" s="80"/>
      <c r="I121" s="80"/>
      <c r="J121" s="56" t="s">
        <v>676</v>
      </c>
      <c r="K121" s="56">
        <v>539</v>
      </c>
      <c r="L121" s="81"/>
      <c r="M121" s="80">
        <f t="shared" si="4"/>
        <v>5.328719723183391</v>
      </c>
      <c r="N121" s="78"/>
    </row>
    <row r="122" spans="1:14" ht="24">
      <c r="A122" s="76">
        <v>95</v>
      </c>
      <c r="B122" s="77" t="s">
        <v>677</v>
      </c>
      <c r="C122" s="54" t="s">
        <v>678</v>
      </c>
      <c r="D122" s="78" t="s">
        <v>626</v>
      </c>
      <c r="E122" s="79">
        <v>18</v>
      </c>
      <c r="F122" s="56" t="s">
        <v>679</v>
      </c>
      <c r="G122" s="56">
        <v>67.32</v>
      </c>
      <c r="H122" s="80"/>
      <c r="I122" s="80"/>
      <c r="J122" s="56" t="s">
        <v>680</v>
      </c>
      <c r="K122" s="56">
        <v>358.74</v>
      </c>
      <c r="L122" s="81"/>
      <c r="M122" s="80">
        <f t="shared" si="4"/>
        <v>5.328877005347595</v>
      </c>
      <c r="N122" s="78"/>
    </row>
    <row r="123" spans="1:14" ht="12.75">
      <c r="A123" s="82"/>
      <c r="B123" s="83" t="s">
        <v>51</v>
      </c>
      <c r="C123" s="84" t="s">
        <v>681</v>
      </c>
      <c r="D123" s="85" t="s">
        <v>322</v>
      </c>
      <c r="E123" s="86"/>
      <c r="F123" s="87" t="s">
        <v>323</v>
      </c>
      <c r="G123" s="87">
        <v>4220</v>
      </c>
      <c r="H123" s="88"/>
      <c r="I123" s="88"/>
      <c r="J123" s="87" t="s">
        <v>323</v>
      </c>
      <c r="K123" s="87">
        <v>21128</v>
      </c>
      <c r="L123" s="89"/>
      <c r="M123" s="88">
        <f t="shared" si="4"/>
        <v>5.006635071090048</v>
      </c>
      <c r="N123" s="85"/>
    </row>
    <row r="124" spans="1:14" ht="17.25" customHeight="1">
      <c r="A124" s="127" t="s">
        <v>682</v>
      </c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</row>
    <row r="125" spans="1:14" ht="24">
      <c r="A125" s="76">
        <v>97</v>
      </c>
      <c r="B125" s="77" t="s">
        <v>683</v>
      </c>
      <c r="C125" s="54" t="s">
        <v>684</v>
      </c>
      <c r="D125" s="78" t="s">
        <v>621</v>
      </c>
      <c r="E125" s="79">
        <v>1</v>
      </c>
      <c r="F125" s="56" t="s">
        <v>685</v>
      </c>
      <c r="G125" s="56">
        <v>786.8</v>
      </c>
      <c r="H125" s="80"/>
      <c r="I125" s="80"/>
      <c r="J125" s="56" t="s">
        <v>686</v>
      </c>
      <c r="K125" s="56">
        <v>3099.99</v>
      </c>
      <c r="L125" s="81"/>
      <c r="M125" s="80">
        <f aca="true" t="shared" si="5" ref="M125:M130">IF(ISNUMBER(K125/G125),IF(NOT(K125/G125=0),K125/G125," ")," ")</f>
        <v>3.9399974580579564</v>
      </c>
      <c r="N125" s="78"/>
    </row>
    <row r="126" spans="1:14" ht="24">
      <c r="A126" s="76">
        <v>98</v>
      </c>
      <c r="B126" s="77" t="s">
        <v>687</v>
      </c>
      <c r="C126" s="54" t="s">
        <v>688</v>
      </c>
      <c r="D126" s="78" t="s">
        <v>621</v>
      </c>
      <c r="E126" s="79">
        <v>1</v>
      </c>
      <c r="F126" s="56" t="s">
        <v>689</v>
      </c>
      <c r="G126" s="56">
        <v>634.52</v>
      </c>
      <c r="H126" s="80"/>
      <c r="I126" s="80"/>
      <c r="J126" s="56" t="s">
        <v>690</v>
      </c>
      <c r="K126" s="56">
        <v>2500.01</v>
      </c>
      <c r="L126" s="81"/>
      <c r="M126" s="80">
        <f t="shared" si="5"/>
        <v>3.9400018911933437</v>
      </c>
      <c r="N126" s="78"/>
    </row>
    <row r="127" spans="1:14" ht="24">
      <c r="A127" s="76">
        <v>99</v>
      </c>
      <c r="B127" s="77" t="s">
        <v>691</v>
      </c>
      <c r="C127" s="54" t="s">
        <v>692</v>
      </c>
      <c r="D127" s="78" t="s">
        <v>621</v>
      </c>
      <c r="E127" s="79">
        <v>1</v>
      </c>
      <c r="F127" s="56" t="s">
        <v>693</v>
      </c>
      <c r="G127" s="56">
        <v>695.69</v>
      </c>
      <c r="H127" s="80"/>
      <c r="I127" s="80"/>
      <c r="J127" s="56" t="s">
        <v>694</v>
      </c>
      <c r="K127" s="56">
        <v>2741.02</v>
      </c>
      <c r="L127" s="81"/>
      <c r="M127" s="80">
        <f t="shared" si="5"/>
        <v>3.940002012390576</v>
      </c>
      <c r="N127" s="78"/>
    </row>
    <row r="128" spans="1:14" ht="24">
      <c r="A128" s="76">
        <v>100</v>
      </c>
      <c r="B128" s="77" t="s">
        <v>695</v>
      </c>
      <c r="C128" s="54" t="s">
        <v>696</v>
      </c>
      <c r="D128" s="78" t="s">
        <v>621</v>
      </c>
      <c r="E128" s="79">
        <v>3</v>
      </c>
      <c r="F128" s="56" t="s">
        <v>697</v>
      </c>
      <c r="G128" s="56">
        <v>37.41</v>
      </c>
      <c r="H128" s="80"/>
      <c r="I128" s="80"/>
      <c r="J128" s="56" t="s">
        <v>698</v>
      </c>
      <c r="K128" s="56">
        <v>147.39</v>
      </c>
      <c r="L128" s="81"/>
      <c r="M128" s="80">
        <f t="shared" si="5"/>
        <v>3.9398556535685647</v>
      </c>
      <c r="N128" s="78"/>
    </row>
    <row r="129" spans="1:14" ht="24">
      <c r="A129" s="76">
        <v>101</v>
      </c>
      <c r="B129" s="77" t="s">
        <v>699</v>
      </c>
      <c r="C129" s="54" t="s">
        <v>700</v>
      </c>
      <c r="D129" s="78" t="s">
        <v>621</v>
      </c>
      <c r="E129" s="79">
        <v>11</v>
      </c>
      <c r="F129" s="56" t="s">
        <v>701</v>
      </c>
      <c r="G129" s="56">
        <v>189.31</v>
      </c>
      <c r="H129" s="80"/>
      <c r="I129" s="80"/>
      <c r="J129" s="56" t="s">
        <v>702</v>
      </c>
      <c r="K129" s="56">
        <v>745.91</v>
      </c>
      <c r="L129" s="81"/>
      <c r="M129" s="80">
        <f t="shared" si="5"/>
        <v>3.9401510749564204</v>
      </c>
      <c r="N129" s="78"/>
    </row>
    <row r="130" spans="1:14" ht="12.75">
      <c r="A130" s="90"/>
      <c r="B130" s="91" t="s">
        <v>51</v>
      </c>
      <c r="C130" s="92" t="s">
        <v>703</v>
      </c>
      <c r="D130" s="93" t="s">
        <v>322</v>
      </c>
      <c r="E130" s="94"/>
      <c r="F130" s="95" t="s">
        <v>323</v>
      </c>
      <c r="G130" s="95">
        <v>2485</v>
      </c>
      <c r="H130" s="96"/>
      <c r="I130" s="96"/>
      <c r="J130" s="95" t="s">
        <v>323</v>
      </c>
      <c r="K130" s="95">
        <v>9788</v>
      </c>
      <c r="L130" s="97"/>
      <c r="M130" s="96">
        <f t="shared" si="5"/>
        <v>3.9388329979879275</v>
      </c>
      <c r="N130" s="93"/>
    </row>
    <row r="131" spans="1:14" ht="12.75">
      <c r="A131" s="123" t="s">
        <v>284</v>
      </c>
      <c r="B131" s="103"/>
      <c r="C131" s="103"/>
      <c r="D131" s="103"/>
      <c r="E131" s="103"/>
      <c r="F131" s="103"/>
      <c r="G131" s="98">
        <v>8911</v>
      </c>
      <c r="H131" s="99"/>
      <c r="I131" s="99"/>
      <c r="J131" s="99"/>
      <c r="K131" s="98">
        <v>52277</v>
      </c>
      <c r="L131" s="100"/>
      <c r="M131" s="98">
        <f aca="true" ca="1" t="shared" si="6" ref="M131:M146">IF(ISNUMBER(INDIRECT("K"&amp;ROW())/INDIRECT("G"&amp;ROW())),INDIRECT("K"&amp;ROW())/INDIRECT("G"&amp;ROW())," ")</f>
        <v>5.866569408596117</v>
      </c>
      <c r="N131" s="101" t="s">
        <v>704</v>
      </c>
    </row>
    <row r="132" spans="1:14" ht="12.75">
      <c r="A132" s="123" t="s">
        <v>289</v>
      </c>
      <c r="B132" s="103"/>
      <c r="C132" s="103"/>
      <c r="D132" s="103"/>
      <c r="E132" s="103"/>
      <c r="F132" s="103"/>
      <c r="G132" s="98">
        <v>9403</v>
      </c>
      <c r="H132" s="99"/>
      <c r="I132" s="99"/>
      <c r="J132" s="99"/>
      <c r="K132" s="98">
        <v>56118</v>
      </c>
      <c r="L132" s="100"/>
      <c r="M132" s="98">
        <f ca="1" t="shared" si="6"/>
        <v>5.968095288737637</v>
      </c>
      <c r="N132" s="101" t="s">
        <v>704</v>
      </c>
    </row>
    <row r="133" spans="1:14" ht="12.75">
      <c r="A133" s="123" t="s">
        <v>100</v>
      </c>
      <c r="B133" s="103"/>
      <c r="C133" s="103"/>
      <c r="D133" s="103"/>
      <c r="E133" s="103"/>
      <c r="F133" s="103"/>
      <c r="G133" s="98"/>
      <c r="H133" s="99"/>
      <c r="I133" s="99"/>
      <c r="J133" s="99"/>
      <c r="K133" s="98"/>
      <c r="L133" s="100"/>
      <c r="M133" s="98" t="str">
        <f ca="1" t="shared" si="6"/>
        <v> </v>
      </c>
      <c r="N133" s="101" t="s">
        <v>704</v>
      </c>
    </row>
    <row r="134" spans="1:14" ht="25.5" customHeight="1">
      <c r="A134" s="123" t="s">
        <v>290</v>
      </c>
      <c r="B134" s="103"/>
      <c r="C134" s="103"/>
      <c r="D134" s="103"/>
      <c r="E134" s="103"/>
      <c r="F134" s="103"/>
      <c r="G134" s="98">
        <v>141</v>
      </c>
      <c r="H134" s="99"/>
      <c r="I134" s="99"/>
      <c r="J134" s="99"/>
      <c r="K134" s="98">
        <v>554</v>
      </c>
      <c r="L134" s="100"/>
      <c r="M134" s="98">
        <f ca="1" t="shared" si="6"/>
        <v>3.9290780141843973</v>
      </c>
      <c r="N134" s="101" t="s">
        <v>704</v>
      </c>
    </row>
    <row r="135" spans="1:14" ht="78" customHeight="1">
      <c r="A135" s="123" t="s">
        <v>291</v>
      </c>
      <c r="B135" s="103"/>
      <c r="C135" s="103"/>
      <c r="D135" s="103"/>
      <c r="E135" s="103"/>
      <c r="F135" s="103"/>
      <c r="G135" s="98">
        <v>351</v>
      </c>
      <c r="H135" s="99"/>
      <c r="I135" s="99"/>
      <c r="J135" s="99"/>
      <c r="K135" s="98">
        <v>3287</v>
      </c>
      <c r="L135" s="100"/>
      <c r="M135" s="98">
        <f ca="1" t="shared" si="6"/>
        <v>9.364672364672364</v>
      </c>
      <c r="N135" s="101" t="s">
        <v>704</v>
      </c>
    </row>
    <row r="136" spans="1:14" ht="12.75">
      <c r="A136" s="123" t="s">
        <v>105</v>
      </c>
      <c r="B136" s="103"/>
      <c r="C136" s="103"/>
      <c r="D136" s="103"/>
      <c r="E136" s="103"/>
      <c r="F136" s="103"/>
      <c r="G136" s="98"/>
      <c r="H136" s="99"/>
      <c r="I136" s="99"/>
      <c r="J136" s="99"/>
      <c r="K136" s="98"/>
      <c r="L136" s="100"/>
      <c r="M136" s="98" t="str">
        <f ca="1" t="shared" si="6"/>
        <v> </v>
      </c>
      <c r="N136" s="101" t="s">
        <v>704</v>
      </c>
    </row>
    <row r="137" spans="1:14" ht="12.75">
      <c r="A137" s="123" t="s">
        <v>106</v>
      </c>
      <c r="B137" s="103"/>
      <c r="C137" s="103"/>
      <c r="D137" s="103"/>
      <c r="E137" s="103"/>
      <c r="F137" s="103"/>
      <c r="G137" s="98">
        <v>2068</v>
      </c>
      <c r="H137" s="99"/>
      <c r="I137" s="99"/>
      <c r="J137" s="99"/>
      <c r="K137" s="98">
        <v>22800</v>
      </c>
      <c r="L137" s="100"/>
      <c r="M137" s="98">
        <f ca="1" t="shared" si="6"/>
        <v>11.02514506769826</v>
      </c>
      <c r="N137" s="101" t="s">
        <v>704</v>
      </c>
    </row>
    <row r="138" spans="1:14" ht="12.75">
      <c r="A138" s="123" t="s">
        <v>107</v>
      </c>
      <c r="B138" s="103"/>
      <c r="C138" s="103"/>
      <c r="D138" s="103"/>
      <c r="E138" s="103"/>
      <c r="F138" s="103"/>
      <c r="G138" s="98">
        <v>4220</v>
      </c>
      <c r="H138" s="99"/>
      <c r="I138" s="99"/>
      <c r="J138" s="99"/>
      <c r="K138" s="98">
        <v>21128</v>
      </c>
      <c r="L138" s="100"/>
      <c r="M138" s="98">
        <f ca="1" t="shared" si="6"/>
        <v>5.006635071090048</v>
      </c>
      <c r="N138" s="101" t="s">
        <v>704</v>
      </c>
    </row>
    <row r="139" spans="1:14" ht="12.75">
      <c r="A139" s="123" t="s">
        <v>108</v>
      </c>
      <c r="B139" s="103"/>
      <c r="C139" s="103"/>
      <c r="D139" s="103"/>
      <c r="E139" s="103"/>
      <c r="F139" s="103"/>
      <c r="G139" s="98">
        <v>685</v>
      </c>
      <c r="H139" s="99"/>
      <c r="I139" s="99"/>
      <c r="J139" s="99"/>
      <c r="K139" s="98">
        <v>3014</v>
      </c>
      <c r="L139" s="100"/>
      <c r="M139" s="98">
        <f ca="1" t="shared" si="6"/>
        <v>4.4</v>
      </c>
      <c r="N139" s="101" t="s">
        <v>704</v>
      </c>
    </row>
    <row r="140" spans="1:14" ht="12.75">
      <c r="A140" s="124" t="s">
        <v>109</v>
      </c>
      <c r="B140" s="105"/>
      <c r="C140" s="105"/>
      <c r="D140" s="105"/>
      <c r="E140" s="105"/>
      <c r="F140" s="105"/>
      <c r="G140" s="98">
        <v>1849</v>
      </c>
      <c r="H140" s="99"/>
      <c r="I140" s="99"/>
      <c r="J140" s="99"/>
      <c r="K140" s="98">
        <v>17330</v>
      </c>
      <c r="L140" s="100"/>
      <c r="M140" s="98">
        <f ca="1" t="shared" si="6"/>
        <v>9.372633856138453</v>
      </c>
      <c r="N140" s="101" t="s">
        <v>704</v>
      </c>
    </row>
    <row r="141" spans="1:14" ht="12.75">
      <c r="A141" s="124" t="s">
        <v>110</v>
      </c>
      <c r="B141" s="105"/>
      <c r="C141" s="105"/>
      <c r="D141" s="105"/>
      <c r="E141" s="105"/>
      <c r="F141" s="105"/>
      <c r="G141" s="98">
        <v>1305</v>
      </c>
      <c r="H141" s="99"/>
      <c r="I141" s="99"/>
      <c r="J141" s="99"/>
      <c r="K141" s="98">
        <v>11517</v>
      </c>
      <c r="L141" s="100"/>
      <c r="M141" s="98">
        <f ca="1" t="shared" si="6"/>
        <v>8.825287356321839</v>
      </c>
      <c r="N141" s="101" t="s">
        <v>704</v>
      </c>
    </row>
    <row r="142" spans="1:14" ht="12.75">
      <c r="A142" s="124" t="s">
        <v>294</v>
      </c>
      <c r="B142" s="105"/>
      <c r="C142" s="105"/>
      <c r="D142" s="105"/>
      <c r="E142" s="105"/>
      <c r="F142" s="105"/>
      <c r="G142" s="98"/>
      <c r="H142" s="99"/>
      <c r="I142" s="99"/>
      <c r="J142" s="99"/>
      <c r="K142" s="98"/>
      <c r="L142" s="100"/>
      <c r="M142" s="98" t="str">
        <f ca="1" t="shared" si="6"/>
        <v> </v>
      </c>
      <c r="N142" s="101" t="s">
        <v>704</v>
      </c>
    </row>
    <row r="143" spans="1:14" ht="12.75">
      <c r="A143" s="123" t="s">
        <v>112</v>
      </c>
      <c r="B143" s="103"/>
      <c r="C143" s="103"/>
      <c r="D143" s="103"/>
      <c r="E143" s="103"/>
      <c r="F143" s="103"/>
      <c r="G143" s="98">
        <v>10072</v>
      </c>
      <c r="H143" s="99"/>
      <c r="I143" s="99"/>
      <c r="J143" s="99"/>
      <c r="K143" s="98">
        <v>75177</v>
      </c>
      <c r="L143" s="100"/>
      <c r="M143" s="98">
        <f ca="1" t="shared" si="6"/>
        <v>7.463959491660048</v>
      </c>
      <c r="N143" s="101" t="s">
        <v>704</v>
      </c>
    </row>
    <row r="144" spans="1:14" ht="12.75">
      <c r="A144" s="123" t="s">
        <v>113</v>
      </c>
      <c r="B144" s="103"/>
      <c r="C144" s="103"/>
      <c r="D144" s="103"/>
      <c r="E144" s="103"/>
      <c r="F144" s="103"/>
      <c r="G144" s="98">
        <v>2485</v>
      </c>
      <c r="H144" s="99"/>
      <c r="I144" s="99"/>
      <c r="J144" s="99"/>
      <c r="K144" s="98">
        <v>9788</v>
      </c>
      <c r="L144" s="100"/>
      <c r="M144" s="98">
        <f ca="1" t="shared" si="6"/>
        <v>3.9388329979879275</v>
      </c>
      <c r="N144" s="101" t="s">
        <v>704</v>
      </c>
    </row>
    <row r="145" spans="1:14" ht="12.75">
      <c r="A145" s="123" t="s">
        <v>114</v>
      </c>
      <c r="B145" s="103"/>
      <c r="C145" s="103"/>
      <c r="D145" s="103"/>
      <c r="E145" s="103"/>
      <c r="F145" s="103"/>
      <c r="G145" s="98">
        <v>12557</v>
      </c>
      <c r="H145" s="99"/>
      <c r="I145" s="99"/>
      <c r="J145" s="99"/>
      <c r="K145" s="98">
        <v>84965</v>
      </c>
      <c r="L145" s="100"/>
      <c r="M145" s="98">
        <f ca="1" t="shared" si="6"/>
        <v>6.766345464681055</v>
      </c>
      <c r="N145" s="101" t="s">
        <v>704</v>
      </c>
    </row>
    <row r="146" spans="1:14" ht="12.75">
      <c r="A146" s="124" t="s">
        <v>295</v>
      </c>
      <c r="B146" s="105"/>
      <c r="C146" s="105"/>
      <c r="D146" s="105"/>
      <c r="E146" s="105"/>
      <c r="F146" s="105"/>
      <c r="G146" s="98">
        <v>12557</v>
      </c>
      <c r="H146" s="99"/>
      <c r="I146" s="99"/>
      <c r="J146" s="99"/>
      <c r="K146" s="98">
        <v>84965</v>
      </c>
      <c r="L146" s="100"/>
      <c r="M146" s="98">
        <f ca="1" t="shared" si="6"/>
        <v>6.766345464681055</v>
      </c>
      <c r="N146" s="101" t="s">
        <v>704</v>
      </c>
    </row>
    <row r="147" spans="1:14" ht="12.75">
      <c r="A147" s="33"/>
      <c r="G147" s="47"/>
      <c r="H147" s="48"/>
      <c r="I147" s="48"/>
      <c r="J147" s="48"/>
      <c r="K147" s="47"/>
      <c r="L147" s="49"/>
      <c r="M147" s="47"/>
      <c r="N147" s="33"/>
    </row>
    <row r="148" spans="1:14" ht="12.7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50"/>
      <c r="M148" s="7"/>
      <c r="N148" s="7"/>
    </row>
    <row r="149" spans="1:14" ht="12.75">
      <c r="A149" s="34" t="s">
        <v>39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50"/>
      <c r="M149" s="7"/>
      <c r="N149" s="7"/>
    </row>
    <row r="150" spans="1:14" ht="12.7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50"/>
      <c r="M150" s="7"/>
      <c r="N150" s="7"/>
    </row>
    <row r="151" spans="1:14" ht="12.75">
      <c r="A151" s="34" t="s">
        <v>17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50"/>
      <c r="M151" s="7"/>
      <c r="N151" s="7"/>
    </row>
  </sheetData>
  <sheetProtection/>
  <mergeCells count="48">
    <mergeCell ref="G15:H15"/>
    <mergeCell ref="J15:K15"/>
    <mergeCell ref="A20:A22"/>
    <mergeCell ref="B20:B22"/>
    <mergeCell ref="C20:C22"/>
    <mergeCell ref="E20:E22"/>
    <mergeCell ref="M20:M22"/>
    <mergeCell ref="N20:N22"/>
    <mergeCell ref="D21:D22"/>
    <mergeCell ref="H21:I21"/>
    <mergeCell ref="J21:K21"/>
    <mergeCell ref="F20:G21"/>
    <mergeCell ref="H20:K20"/>
    <mergeCell ref="G11:H11"/>
    <mergeCell ref="J11:K11"/>
    <mergeCell ref="G14:H14"/>
    <mergeCell ref="J10:M10"/>
    <mergeCell ref="G12:H12"/>
    <mergeCell ref="J12:K12"/>
    <mergeCell ref="G13:H13"/>
    <mergeCell ref="J13:K13"/>
    <mergeCell ref="J14:K14"/>
    <mergeCell ref="A5:N5"/>
    <mergeCell ref="A6:N6"/>
    <mergeCell ref="A7:N7"/>
    <mergeCell ref="A8:N8"/>
    <mergeCell ref="G10:I10"/>
    <mergeCell ref="A137:F137"/>
    <mergeCell ref="A24:N24"/>
    <mergeCell ref="A25:N25"/>
    <mergeCell ref="A33:N33"/>
    <mergeCell ref="A49:N49"/>
    <mergeCell ref="A124:N124"/>
    <mergeCell ref="A131:F131"/>
    <mergeCell ref="A132:F132"/>
    <mergeCell ref="A133:F133"/>
    <mergeCell ref="A134:F134"/>
    <mergeCell ref="A135:F135"/>
    <mergeCell ref="A136:F136"/>
    <mergeCell ref="A144:F144"/>
    <mergeCell ref="A145:F145"/>
    <mergeCell ref="A146:F146"/>
    <mergeCell ref="A138:F138"/>
    <mergeCell ref="A139:F139"/>
    <mergeCell ref="A140:F140"/>
    <mergeCell ref="A141:F141"/>
    <mergeCell ref="A142:F142"/>
    <mergeCell ref="A143:F143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77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2014-08-07T03:39:51Z</cp:lastPrinted>
  <dcterms:created xsi:type="dcterms:W3CDTF">2003-01-28T12:33:10Z</dcterms:created>
  <dcterms:modified xsi:type="dcterms:W3CDTF">2014-09-03T12:21:10Z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