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Мои данные" sheetId="1" r:id="rId1"/>
    <sheet name="Ведомость ресурсов" sheetId="2" r:id="rId2"/>
  </sheets>
  <externalReferences>
    <externalReference r:id="rId5"/>
  </externalReferences>
  <definedNames>
    <definedName name="_xlnm.Print_Titles" localSheetId="0">'Мои данные'!$31:$31</definedName>
    <definedName name="_xlnm.Print_Area" localSheetId="1">'Ведомость ресурсов'!$A$62:$N$92</definedName>
    <definedName name="_xlnm.Print_Area" localSheetId="0">'Мои данные'!$A$1:$U$87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</authors>
  <commentList>
    <comment ref="A10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2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3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5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6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3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31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31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C31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31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31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31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31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H31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31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31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31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31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M31" authorId="3">
      <text>
        <r>
          <rPr>
            <b/>
            <sz val="8"/>
            <rFont val="Tahoma"/>
            <family val="2"/>
          </rPr>
          <t xml:space="preserve"> &lt;Нормы НР по позиции при БИМ&gt;</t>
        </r>
      </text>
    </comment>
    <comment ref="N31" authorId="3">
      <text>
        <r>
          <rPr>
            <b/>
            <sz val="8"/>
            <rFont val="Tahoma"/>
            <family val="2"/>
          </rPr>
          <t xml:space="preserve"> &lt;Нормы СП по позиции при БИМ&gt;</t>
        </r>
      </text>
    </comment>
    <comment ref="O31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31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31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31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31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31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31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3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20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0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1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G52" authorId="3">
      <text>
        <r>
          <rPr>
            <b/>
            <sz val="8"/>
            <rFont val="Tahoma"/>
            <family val="2"/>
          </rPr>
          <t xml:space="preserve"> &lt;Итого Строительные работы&gt;</t>
        </r>
      </text>
    </comment>
    <comment ref="J52" authorId="3">
      <text>
        <r>
          <rPr>
            <b/>
            <sz val="8"/>
            <rFont val="Tahoma"/>
            <family val="2"/>
          </rPr>
          <t xml:space="preserve"> &lt;Итого Строительные работы&gt;</t>
        </r>
      </text>
    </comment>
    <comment ref="G53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J53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G54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J54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G55" authorId="3">
      <text>
        <r>
          <rPr>
            <b/>
            <sz val="8"/>
            <rFont val="Tahoma"/>
            <family val="2"/>
          </rPr>
          <t xml:space="preserve"> &lt;Итого Прочие работы и затраты&gt;</t>
        </r>
      </text>
    </comment>
    <comment ref="J55" authorId="3">
      <text>
        <r>
          <rPr>
            <b/>
            <sz val="8"/>
            <rFont val="Tahoma"/>
            <family val="2"/>
          </rPr>
          <t xml:space="preserve"> &lt;Итого Прочие работы и затраты&gt;</t>
        </r>
      </text>
    </comment>
    <comment ref="G56" authorId="3">
      <text>
        <r>
          <rPr>
            <b/>
            <sz val="8"/>
            <rFont val="Tahoma"/>
            <family val="2"/>
          </rPr>
          <t xml:space="preserve"> &lt;Итого ПЗ&gt;</t>
        </r>
      </text>
    </comment>
    <comment ref="J56" authorId="3">
      <text>
        <r>
          <rPr>
            <b/>
            <sz val="8"/>
            <rFont val="Tahoma"/>
            <family val="2"/>
          </rPr>
          <t xml:space="preserve"> &lt;Итого ПЗ&gt;</t>
        </r>
      </text>
    </comment>
    <comment ref="G58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G59" authorId="3">
      <text>
        <r>
          <rPr>
            <b/>
            <sz val="8"/>
            <rFont val="Tahoma"/>
            <family val="2"/>
          </rPr>
          <t xml:space="preserve"> &lt;Итого МАТ&gt;</t>
        </r>
      </text>
    </comment>
    <comment ref="J59" authorId="3">
      <text>
        <r>
          <rPr>
            <b/>
            <sz val="8"/>
            <rFont val="Tahoma"/>
            <family val="2"/>
          </rPr>
          <t xml:space="preserve"> &lt;Итого МАТ&gt;</t>
        </r>
      </text>
    </comment>
    <comment ref="G60" authorId="3">
      <text>
        <r>
          <rPr>
            <b/>
            <sz val="8"/>
            <rFont val="Tahoma"/>
            <family val="2"/>
          </rPr>
          <t xml:space="preserve"> &lt;Итого ЭМ&gt;</t>
        </r>
      </text>
    </comment>
    <comment ref="J60" authorId="3">
      <text>
        <r>
          <rPr>
            <b/>
            <sz val="8"/>
            <rFont val="Tahoma"/>
            <family val="2"/>
          </rPr>
          <t xml:space="preserve"> &lt;Итого ЭМ&gt;</t>
        </r>
      </text>
    </comment>
    <comment ref="G62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J62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G63" authorId="3">
      <text>
        <r>
          <rPr>
            <b/>
            <sz val="8"/>
            <rFont val="Tahoma"/>
            <family val="2"/>
          </rPr>
          <t xml:space="preserve"> &lt;Итого ТЗМ&gt;</t>
        </r>
      </text>
    </comment>
    <comment ref="J63" authorId="3">
      <text>
        <r>
          <rPr>
            <b/>
            <sz val="8"/>
            <rFont val="Tahoma"/>
            <family val="2"/>
          </rPr>
          <t xml:space="preserve"> &lt;Итого ТЗМ&gt;</t>
        </r>
      </text>
    </comment>
    <comment ref="G64" authorId="3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J64" authorId="3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G65" authorId="3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J65" authorId="3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G66" authorId="3">
      <text>
        <r>
          <rPr>
            <b/>
            <sz val="8"/>
            <rFont val="Tahoma"/>
            <family val="2"/>
          </rPr>
          <t xml:space="preserve"> &lt;итого по главе 8&gt;</t>
        </r>
      </text>
    </comment>
    <comment ref="J66" authorId="3">
      <text>
        <r>
          <rPr>
            <b/>
            <sz val="8"/>
            <rFont val="Tahoma"/>
            <family val="2"/>
          </rPr>
          <t xml:space="preserve"> &lt;итого по главе 8&gt;</t>
        </r>
      </text>
    </comment>
    <comment ref="G67" authorId="3">
      <text>
        <r>
          <rPr>
            <b/>
            <sz val="8"/>
            <rFont val="Tahoma"/>
            <family val="2"/>
          </rPr>
          <t xml:space="preserve"> &lt;итого по главе 9&gt;</t>
        </r>
      </text>
    </comment>
    <comment ref="J67" authorId="3">
      <text>
        <r>
          <rPr>
            <b/>
            <sz val="8"/>
            <rFont val="Tahoma"/>
            <family val="2"/>
          </rPr>
          <t xml:space="preserve"> &lt;итого по главе 9&gt;</t>
        </r>
      </text>
    </comment>
    <comment ref="G68" authorId="3">
      <text>
        <r>
          <rPr>
            <b/>
            <sz val="8"/>
            <rFont val="Tahoma"/>
            <family val="2"/>
          </rPr>
          <t xml:space="preserve"> &lt;итого по главе 10&gt;</t>
        </r>
      </text>
    </comment>
    <comment ref="J68" authorId="3">
      <text>
        <r>
          <rPr>
            <b/>
            <sz val="8"/>
            <rFont val="Tahoma"/>
            <family val="2"/>
          </rPr>
          <t xml:space="preserve"> &lt;итого по главе 10&gt;</t>
        </r>
      </text>
    </comment>
    <comment ref="G69" authorId="3">
      <text>
        <r>
          <rPr>
            <b/>
            <sz val="8"/>
            <rFont val="Tahoma"/>
            <family val="2"/>
          </rPr>
          <t xml:space="preserve"> &lt;итого по главе 11&gt;</t>
        </r>
      </text>
    </comment>
    <comment ref="J69" authorId="3">
      <text>
        <r>
          <rPr>
            <b/>
            <sz val="8"/>
            <rFont val="Tahoma"/>
            <family val="2"/>
          </rPr>
          <t xml:space="preserve"> &lt;итого по главе 11&gt;</t>
        </r>
      </text>
    </comment>
    <comment ref="G70" authorId="3">
      <text>
        <r>
          <rPr>
            <b/>
            <sz val="8"/>
            <rFont val="Tahoma"/>
            <family val="2"/>
          </rPr>
          <t xml:space="preserve"> &lt;итого по главе 12&gt;</t>
        </r>
      </text>
    </comment>
    <comment ref="J70" authorId="3">
      <text>
        <r>
          <rPr>
            <b/>
            <sz val="8"/>
            <rFont val="Tahoma"/>
            <family val="2"/>
          </rPr>
          <t xml:space="preserve"> &lt;итого по главе 12&gt;</t>
        </r>
      </text>
    </comment>
    <comment ref="G71" authorId="3">
      <text>
        <r>
          <rPr>
            <b/>
            <sz val="8"/>
            <rFont val="Tahoma"/>
            <family val="2"/>
          </rPr>
          <t xml:space="preserve"> &lt;Итого по главе 13 (непредвиденные)&gt;</t>
        </r>
      </text>
    </comment>
    <comment ref="J71" authorId="3">
      <text>
        <r>
          <rPr>
            <b/>
            <sz val="8"/>
            <rFont val="Tahoma"/>
            <family val="2"/>
          </rPr>
          <t xml:space="preserve"> &lt;Итого по главе 13 (непредвиденные)&gt;</t>
        </r>
      </text>
    </comment>
    <comment ref="G73" authorId="3">
      <text>
        <r>
          <rPr>
            <b/>
            <sz val="8"/>
            <rFont val="Tahoma"/>
            <family val="2"/>
          </rPr>
          <t xml:space="preserve"> &lt;Итого по главе налоги и обязательные платежи&gt;</t>
        </r>
      </text>
    </comment>
    <comment ref="J73" authorId="3">
      <text>
        <r>
          <rPr>
            <b/>
            <sz val="8"/>
            <rFont val="Tahoma"/>
            <family val="2"/>
          </rPr>
          <t xml:space="preserve"> &lt;Итого по главе налоги и обязательные платежи&gt;</t>
        </r>
      </text>
    </comment>
    <comment ref="G74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J74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A83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85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J58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G61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J61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V22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3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2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W23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L26" authorId="5">
      <text>
        <r>
          <rPr>
            <b/>
            <sz val="8"/>
            <rFont val="Tahoma"/>
            <family val="2"/>
          </rPr>
          <t xml:space="preserve"> &lt;Отчетный период (учет выполненных работ)&gt;</t>
        </r>
        <r>
          <rPr>
            <sz val="8"/>
            <rFont val="Tahoma"/>
            <family val="2"/>
          </rPr>
          <t xml:space="preserve">
</t>
        </r>
      </text>
    </comment>
    <comment ref="G72" authorId="5">
      <text>
        <r>
          <rPr>
            <b/>
            <sz val="8"/>
            <rFont val="Tahoma"/>
            <family val="2"/>
          </rPr>
          <t xml:space="preserve"> &lt;Итого по главе Доп. Затраты&gt;</t>
        </r>
      </text>
    </comment>
    <comment ref="J72" authorId="5">
      <text>
        <r>
          <rPr>
            <b/>
            <sz val="8"/>
            <rFont val="Tahoma"/>
            <family val="2"/>
          </rPr>
          <t xml:space="preserve"> &lt;Итого по главе Доп. Затраты&gt;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Сергей</author>
    <author>Alex</author>
    <author>&lt;&gt;</author>
    <author>YuKazaeva</author>
    <author>onikitina</author>
  </authors>
  <commentList>
    <comment ref="A89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91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G63" authorId="1">
      <text>
        <r>
          <rPr>
            <b/>
            <sz val="8"/>
            <rFont val="Tahoma"/>
            <family val="2"/>
          </rPr>
          <t xml:space="preserve"> &lt;Итого Строительные работы&gt;</t>
        </r>
      </text>
    </comment>
    <comment ref="K63" authorId="1">
      <text>
        <r>
          <rPr>
            <b/>
            <sz val="8"/>
            <rFont val="Tahoma"/>
            <family val="2"/>
          </rPr>
          <t xml:space="preserve"> &lt;Итого Строительные работы&gt;</t>
        </r>
      </text>
    </comment>
    <comment ref="G64" authorId="1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64" authorId="1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G65" authorId="1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K65" authorId="1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G66" authorId="1">
      <text>
        <r>
          <rPr>
            <b/>
            <sz val="8"/>
            <rFont val="Tahoma"/>
            <family val="2"/>
          </rPr>
          <t xml:space="preserve"> &lt;Итого Прочие работы и затраты&gt;</t>
        </r>
      </text>
    </comment>
    <comment ref="K66" authorId="1">
      <text>
        <r>
          <rPr>
            <b/>
            <sz val="8"/>
            <rFont val="Tahoma"/>
            <family val="2"/>
          </rPr>
          <t xml:space="preserve"> &lt;Итого Прочие работы и затраты&gt;</t>
        </r>
      </text>
    </comment>
    <comment ref="G67" authorId="1">
      <text>
        <r>
          <rPr>
            <b/>
            <sz val="8"/>
            <rFont val="Tahoma"/>
            <family val="2"/>
          </rPr>
          <t xml:space="preserve"> &lt;Итого ПЗ&gt;</t>
        </r>
      </text>
    </comment>
    <comment ref="K67" authorId="1">
      <text>
        <r>
          <rPr>
            <b/>
            <sz val="8"/>
            <rFont val="Tahoma"/>
            <family val="2"/>
          </rPr>
          <t xml:space="preserve"> &lt;Итого ПЗ&gt;</t>
        </r>
      </text>
    </comment>
    <comment ref="G70" authorId="1">
      <text>
        <r>
          <rPr>
            <b/>
            <sz val="8"/>
            <rFont val="Tahoma"/>
            <family val="2"/>
          </rPr>
          <t xml:space="preserve"> &lt;Итого МАТ&gt;</t>
        </r>
      </text>
    </comment>
    <comment ref="K70" authorId="1">
      <text>
        <r>
          <rPr>
            <b/>
            <sz val="8"/>
            <rFont val="Tahoma"/>
            <family val="2"/>
          </rPr>
          <t xml:space="preserve"> &lt;Итого МАТ&gt;</t>
        </r>
      </text>
    </comment>
    <comment ref="G71" authorId="1">
      <text>
        <r>
          <rPr>
            <b/>
            <sz val="8"/>
            <rFont val="Tahoma"/>
            <family val="2"/>
          </rPr>
          <t xml:space="preserve"> &lt;Итого ЭМ&gt;</t>
        </r>
      </text>
    </comment>
    <comment ref="K71" authorId="1">
      <text>
        <r>
          <rPr>
            <b/>
            <sz val="8"/>
            <rFont val="Tahoma"/>
            <family val="2"/>
          </rPr>
          <t xml:space="preserve"> &lt;Итого ЭМ&gt;</t>
        </r>
      </text>
    </comment>
    <comment ref="G73" authorId="1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73" authorId="1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G74" authorId="1">
      <text>
        <r>
          <rPr>
            <b/>
            <sz val="8"/>
            <rFont val="Tahoma"/>
            <family val="2"/>
          </rPr>
          <t xml:space="preserve"> &lt;Итого ТЗМ&gt;</t>
        </r>
      </text>
    </comment>
    <comment ref="K74" authorId="1">
      <text>
        <r>
          <rPr>
            <b/>
            <sz val="8"/>
            <rFont val="Tahoma"/>
            <family val="2"/>
          </rPr>
          <t xml:space="preserve"> &lt;Итого ТЗМ&gt;</t>
        </r>
      </text>
    </comment>
    <comment ref="G75" authorId="1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K75" authorId="1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G76" authorId="1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K76" authorId="1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G77" authorId="1">
      <text>
        <r>
          <rPr>
            <b/>
            <sz val="8"/>
            <rFont val="Tahoma"/>
            <family val="2"/>
          </rPr>
          <t xml:space="preserve"> &lt;итого по главе 8&gt;</t>
        </r>
      </text>
    </comment>
    <comment ref="K77" authorId="1">
      <text>
        <r>
          <rPr>
            <b/>
            <sz val="8"/>
            <rFont val="Tahoma"/>
            <family val="2"/>
          </rPr>
          <t xml:space="preserve"> &lt;итого по главе 8&gt;</t>
        </r>
      </text>
    </comment>
    <comment ref="G78" authorId="1">
      <text>
        <r>
          <rPr>
            <b/>
            <sz val="8"/>
            <rFont val="Tahoma"/>
            <family val="2"/>
          </rPr>
          <t xml:space="preserve"> &lt;итого по главе 9&gt;</t>
        </r>
      </text>
    </comment>
    <comment ref="K78" authorId="1">
      <text>
        <r>
          <rPr>
            <b/>
            <sz val="8"/>
            <rFont val="Tahoma"/>
            <family val="2"/>
          </rPr>
          <t xml:space="preserve"> &lt;итого по главе 9&gt;</t>
        </r>
      </text>
    </comment>
    <comment ref="G79" authorId="1">
      <text>
        <r>
          <rPr>
            <b/>
            <sz val="8"/>
            <rFont val="Tahoma"/>
            <family val="2"/>
          </rPr>
          <t xml:space="preserve"> &lt;итого по главе 10&gt;</t>
        </r>
      </text>
    </comment>
    <comment ref="K79" authorId="1">
      <text>
        <r>
          <rPr>
            <b/>
            <sz val="8"/>
            <rFont val="Tahoma"/>
            <family val="2"/>
          </rPr>
          <t xml:space="preserve"> &lt;итого по главе 10&gt;</t>
        </r>
      </text>
    </comment>
    <comment ref="G80" authorId="1">
      <text>
        <r>
          <rPr>
            <b/>
            <sz val="8"/>
            <rFont val="Tahoma"/>
            <family val="2"/>
          </rPr>
          <t xml:space="preserve"> &lt;итого по главе 11&gt;</t>
        </r>
      </text>
    </comment>
    <comment ref="K80" authorId="1">
      <text>
        <r>
          <rPr>
            <b/>
            <sz val="8"/>
            <rFont val="Tahoma"/>
            <family val="2"/>
          </rPr>
          <t xml:space="preserve"> &lt;итого по главе 11&gt;</t>
        </r>
      </text>
    </comment>
    <comment ref="G81" authorId="1">
      <text>
        <r>
          <rPr>
            <b/>
            <sz val="8"/>
            <rFont val="Tahoma"/>
            <family val="2"/>
          </rPr>
          <t xml:space="preserve"> &lt;итого по главе 12&gt;</t>
        </r>
      </text>
    </comment>
    <comment ref="K81" authorId="1">
      <text>
        <r>
          <rPr>
            <b/>
            <sz val="8"/>
            <rFont val="Tahoma"/>
            <family val="2"/>
          </rPr>
          <t xml:space="preserve"> &lt;итого по главе 12&gt;</t>
        </r>
      </text>
    </comment>
    <comment ref="G82" authorId="1">
      <text>
        <r>
          <rPr>
            <b/>
            <sz val="8"/>
            <rFont val="Tahoma"/>
            <family val="2"/>
          </rPr>
          <t xml:space="preserve"> &lt;Итого по главе 13 (непредвиденные)&gt;</t>
        </r>
      </text>
    </comment>
    <comment ref="K82" authorId="1">
      <text>
        <r>
          <rPr>
            <b/>
            <sz val="8"/>
            <rFont val="Tahoma"/>
            <family val="2"/>
          </rPr>
          <t xml:space="preserve"> &lt;Итого по главе 13 (непредвиденные)&gt;</t>
        </r>
      </text>
    </comment>
    <comment ref="G83" authorId="1">
      <text>
        <r>
          <rPr>
            <b/>
            <sz val="8"/>
            <rFont val="Tahoma"/>
            <family val="2"/>
          </rPr>
          <t xml:space="preserve"> &lt;Итого по главе Доп. Затраты&gt;</t>
        </r>
      </text>
    </comment>
    <comment ref="K83" authorId="1">
      <text>
        <r>
          <rPr>
            <b/>
            <sz val="8"/>
            <rFont val="Tahoma"/>
            <family val="2"/>
          </rPr>
          <t xml:space="preserve"> &lt;Итого по главе Доп. Затраты&gt;</t>
        </r>
      </text>
    </comment>
    <comment ref="G84" authorId="1">
      <text>
        <r>
          <rPr>
            <b/>
            <sz val="8"/>
            <rFont val="Tahoma"/>
            <family val="2"/>
          </rPr>
          <t xml:space="preserve"> &lt;Итого по главе налоги и обязательные платежи&gt;</t>
        </r>
      </text>
    </comment>
    <comment ref="K84" authorId="1">
      <text>
        <r>
          <rPr>
            <b/>
            <sz val="8"/>
            <rFont val="Tahoma"/>
            <family val="2"/>
          </rPr>
          <t xml:space="preserve"> &lt;Итого по главе налоги и обязательные платежи&gt;</t>
        </r>
      </text>
    </comment>
    <comment ref="G85" authorId="1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K85" authorId="1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A2" authorId="2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2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4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G15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L15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6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8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A23" authorId="0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0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0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0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0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0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3" authorId="0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0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3" authorId="0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3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0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G69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K69" authorId="1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G72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K72" authorId="1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H23" authorId="0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0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O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P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P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<sst xmlns="http://schemas.openxmlformats.org/spreadsheetml/2006/main" count="301" uniqueCount="195">
  <si>
    <t>Код ресурса</t>
  </si>
  <si>
    <t>Всего</t>
  </si>
  <si>
    <t xml:space="preserve">ЛОКАЛЬНАЯ СМЕТА 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</si>
  <si>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</si>
  <si>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</si>
  <si>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</si>
  <si>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</si>
  <si>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</si>
  <si>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</si>
  <si>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</si>
  <si>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</si>
  <si>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</si>
  <si>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</si>
  <si>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</si>
  <si>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</si>
  <si>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</si>
  <si>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</si>
  <si>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</si>
  <si>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</si>
  <si>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Проверил:_______________________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</si>
  <si>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</si>
  <si>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</si>
  <si>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</si>
  <si>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</si>
  <si>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</si>
  <si>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</si>
  <si>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</si>
  <si>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</si>
  <si>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</si>
  <si>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</si>
  <si>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</si>
  <si>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</si>
  <si>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</si>
  <si>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</si>
  <si>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</si>
  <si>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</si>
  <si>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</si>
  <si>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</si>
  <si>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>ИТОГО ПО СМЕТЕ</t>
  </si>
  <si>
    <t>ИТОГО СТРОИТЕЛЬНЫЕ РАБОТЫ</t>
  </si>
  <si>
    <t xml:space="preserve">ИТОГО МОНТАЖНЫЕ РАБОТЫ </t>
  </si>
  <si>
    <t>ИТОГО ОБОРУДОВАНИЕ</t>
  </si>
  <si>
    <t>ИТОГО ПРОЧИЕ РАБОТЫ И ЗАТРАТЫ</t>
  </si>
  <si>
    <t>ИТОГО ПРЯМЫЕ ЗАТРАТЫ ПО СМЕТЕ</t>
  </si>
  <si>
    <t xml:space="preserve">    В ТОМ ЧИСЛЕ:</t>
  </si>
  <si>
    <t>МАТЕРИАЛЫ</t>
  </si>
  <si>
    <t>ЭКСПЛУАТАЦИЯ МАШИН И МЕХАНИЗМОВ</t>
  </si>
  <si>
    <t>ТРУДОЗАТРАТЫ ОСНОВНЫХ РАБОЧИХ</t>
  </si>
  <si>
    <t>ТРУДОЗАТРАТЫ МАШИНИСТОВ</t>
  </si>
  <si>
    <t>НАКЛАДНЫЕ РАСХОДЫ</t>
  </si>
  <si>
    <t>ПЛАНОВЫЕ НАКОПЛЕНИЯ</t>
  </si>
  <si>
    <t>ИТОГО ПО ГЛАВЕ ВРЕМЕННЫЕ ЗДАНИЯ И СООРУЖЕНИЯ</t>
  </si>
  <si>
    <t>ИТОГО ПО ГЛАВЕ ПРОЧИЕ РАБОТЫ И ЗАТРАТЫ</t>
  </si>
  <si>
    <t>ИТОГО ПО ГЛАВЕ СОДЕРЖАНИЕ ДИРЕКЦИИ</t>
  </si>
  <si>
    <t>ИТОГО ПО ГЛАВЕ ПОДГОТОВКА ЭКСПЛУТАЦИОННЫХ КАДРОВ</t>
  </si>
  <si>
    <t>ИТОГО ПО ГЛАВЕ ПРОЕКТНЫЕ И ИЗЫСКАТЕЛЬСКИЕ РАБОТЫ</t>
  </si>
  <si>
    <t>ИТОГО ПО ГЛАВЕ НЕПРЕДВИДЕННЫЕ ЗАТРАТЫ</t>
  </si>
  <si>
    <t>ИТОГО ПО ГЛАВЕ ДОПОЛНИТЕЛЬНЫЕ ЗАТРАТЫ</t>
  </si>
  <si>
    <t>ИТОГО ПО ГЛАВЕ НАЛОГИ И ОБЯЗАТЕЛЬНЫЕ ПЛАТЕЖИ</t>
  </si>
  <si>
    <t>ВСЕГО ПО СМЕТЕ</t>
  </si>
  <si>
    <t>% НР</t>
  </si>
  <si>
    <t>% СП</t>
  </si>
  <si>
    <t xml:space="preserve">ЛОКАЛЬНЫЙ РЕСУРСНЫЙ СМЕТНЫЙ РАСЧЕТ </t>
  </si>
  <si>
    <t>ОПЛАТА ТРУДА ОСНОВНЫХ РАБОЧИХ</t>
  </si>
  <si>
    <t>В Т.Ч.  ОПЛАТА ТРУДА МЕХАНИЗАТОРОВ</t>
  </si>
  <si>
    <t>Составил:_______________________Ефремов А.А.</t>
  </si>
  <si>
    <t xml:space="preserve">                           Раздел 1. Монтажные работы</t>
  </si>
  <si>
    <t>ТЕРм08-02-369-03
Светильник, устанавливаемый вне зданий с лампами: ртутными
1 шт.</t>
  </si>
  <si>
    <t>24.28
_____
43.28</t>
  </si>
  <si>
    <t>52.61
_____
5.37</t>
  </si>
  <si>
    <t>340
_____
605</t>
  </si>
  <si>
    <t>737
_____
75</t>
  </si>
  <si>
    <t>3648
_____
2542</t>
  </si>
  <si>
    <t>Р</t>
  </si>
  <si>
    <t>3204
_____
807</t>
  </si>
  <si>
    <t>ТЕРм08-01-082-01
Зажим наборный без кожуха
100 шт.</t>
  </si>
  <si>
    <t>571.52
_____
546.57</t>
  </si>
  <si>
    <t>28.93
_____
1.8</t>
  </si>
  <si>
    <t>160
_____
153</t>
  </si>
  <si>
    <t>8
_____
1</t>
  </si>
  <si>
    <t>1718
_____
502</t>
  </si>
  <si>
    <t>42
_____
5</t>
  </si>
  <si>
    <t>ТЕРм08-02-149-01
Кабель до 35 кВ, подвешиваемый на тросе, масса 1 м кабеля: до 1 кг
100 м кабеля</t>
  </si>
  <si>
    <t>207.94
_____
1002.04</t>
  </si>
  <si>
    <t>2239.44
_____
231.31</t>
  </si>
  <si>
    <t>87
_____
421</t>
  </si>
  <si>
    <t>941
_____
97</t>
  </si>
  <si>
    <t>937
_____
1662</t>
  </si>
  <si>
    <t>3856
_____
1043</t>
  </si>
  <si>
    <t xml:space="preserve">                           Раздел 2. Пусконаладочные работы</t>
  </si>
  <si>
    <t>ТЕРп02-01-002-01
Автоматизированная система управления II категории технической сложности с количеством каналов (Кобщ): 2
1 система</t>
  </si>
  <si>
    <t xml:space="preserve">          Ресурсы подрядчика</t>
  </si>
  <si>
    <t xml:space="preserve">                  Трудозатраты</t>
  </si>
  <si>
    <t>10-2-1</t>
  </si>
  <si>
    <t>Ведущий инженер</t>
  </si>
  <si>
    <t xml:space="preserve">чел.час
</t>
  </si>
  <si>
    <t>10-3-1</t>
  </si>
  <si>
    <t>Инженер I категории</t>
  </si>
  <si>
    <t>10-3-2</t>
  </si>
  <si>
    <t>Инженер II категории</t>
  </si>
  <si>
    <t>10-3-3</t>
  </si>
  <si>
    <t>Инженер III категории</t>
  </si>
  <si>
    <t>1-4-0</t>
  </si>
  <si>
    <t>Затраты труда рабочих (ср 4)</t>
  </si>
  <si>
    <t>1-4-6</t>
  </si>
  <si>
    <t>Затраты труда рабочих (ср 4.6)</t>
  </si>
  <si>
    <t>Затраты труда машинистов</t>
  </si>
  <si>
    <t/>
  </si>
  <si>
    <t>Итого по трудовым ресурсам</t>
  </si>
  <si>
    <t xml:space="preserve">руб
</t>
  </si>
  <si>
    <t xml:space="preserve">                  Машины и механизмы</t>
  </si>
  <si>
    <t>Краны на автомобильном ходу при работе на монтаже технологического оборудования: 10 т</t>
  </si>
  <si>
    <t xml:space="preserve">маш.-ч
</t>
  </si>
  <si>
    <t>ГК ЕТО, пост.№40/1</t>
  </si>
  <si>
    <t>Домкраты гидравлические грузоподъемностью: 63 т</t>
  </si>
  <si>
    <t>Лебедки электрические тяговым усилием: 156,96 кН (16 т)</t>
  </si>
  <si>
    <t>Вышка телескопическая 25 м</t>
  </si>
  <si>
    <t>Установки для сварки: ручной дуговой (постоянного тока)</t>
  </si>
  <si>
    <t>Автомобили бортовые, грузоподъемность: до 8 т</t>
  </si>
  <si>
    <t>Итого по строительным машинам</t>
  </si>
  <si>
    <t xml:space="preserve">                  Материалы</t>
  </si>
  <si>
    <t>101-1755</t>
  </si>
  <si>
    <t>Сталь полосовая, марка стали: Ст3сп шириной 50-200 мм толщиной 4-5 мм</t>
  </si>
  <si>
    <t xml:space="preserve">т
</t>
  </si>
  <si>
    <t>08.04.0354</t>
  </si>
  <si>
    <t>101-1770</t>
  </si>
  <si>
    <t>Толь с крупнозернистой посыпкой марки ТВК-350</t>
  </si>
  <si>
    <t xml:space="preserve">м2
</t>
  </si>
  <si>
    <t>11.01.328</t>
  </si>
  <si>
    <t>101-1951</t>
  </si>
  <si>
    <t>Лента ПХВ-304</t>
  </si>
  <si>
    <t xml:space="preserve">кг
</t>
  </si>
  <si>
    <t>18.06.104</t>
  </si>
  <si>
    <t>101-2143</t>
  </si>
  <si>
    <t>Краска</t>
  </si>
  <si>
    <t>Постан. ГК ЕТО от 01.11.2012 № 40/1, п.373</t>
  </si>
  <si>
    <t>101-2478</t>
  </si>
  <si>
    <t>Лента К226</t>
  </si>
  <si>
    <t xml:space="preserve">100 м
</t>
  </si>
  <si>
    <t>19.17.742</t>
  </si>
  <si>
    <t>101-2493</t>
  </si>
  <si>
    <t>Лента липкая изоляционная на поликасиновом компаунде марки ЛСЭПЛ, шириной 20-30 мм, толщиной от 0,14 до 0,19 мм</t>
  </si>
  <si>
    <t>18.06.104/29.94*89.25</t>
  </si>
  <si>
    <t>111-0086</t>
  </si>
  <si>
    <t>Бирки маркировочные</t>
  </si>
  <si>
    <t xml:space="preserve">100 шт.
</t>
  </si>
  <si>
    <t>19.17.730</t>
  </si>
  <si>
    <t>502-0246</t>
  </si>
  <si>
    <t>Провода неизолированные для воздушных линий электропередачи медные марки: М, сечением 4 мм2</t>
  </si>
  <si>
    <t>17.01.011</t>
  </si>
  <si>
    <t>507-0701</t>
  </si>
  <si>
    <t>Трубка полихлорвиниловая</t>
  </si>
  <si>
    <t>Среднее (15.02.081.1, 15.02.080)</t>
  </si>
  <si>
    <t>509-0030</t>
  </si>
  <si>
    <t>Муфты натяжные</t>
  </si>
  <si>
    <t xml:space="preserve">шт.
</t>
  </si>
  <si>
    <t>19.17.709</t>
  </si>
  <si>
    <t>509-0032</t>
  </si>
  <si>
    <t>Зажимы</t>
  </si>
  <si>
    <t>Код ОКП 34 49 63</t>
  </si>
  <si>
    <t>509-0070</t>
  </si>
  <si>
    <t>Кнопки монтажные</t>
  </si>
  <si>
    <t xml:space="preserve">1000 шт.
</t>
  </si>
  <si>
    <t>Среднее (19.17.740, 19.17.741)</t>
  </si>
  <si>
    <t>509-0100</t>
  </si>
  <si>
    <t>Зажимы наборные</t>
  </si>
  <si>
    <t>19.01.560</t>
  </si>
  <si>
    <t>509-0125</t>
  </si>
  <si>
    <t>Анкер тросовый</t>
  </si>
  <si>
    <t>19.17.801</t>
  </si>
  <si>
    <t>509-0156</t>
  </si>
  <si>
    <t>Оконцеватели маркировочные</t>
  </si>
  <si>
    <t>509-0166</t>
  </si>
  <si>
    <t>Серьга</t>
  </si>
  <si>
    <t>19.21.134</t>
  </si>
  <si>
    <t>999-9950</t>
  </si>
  <si>
    <t>Вспомогательные ненормируемые материальные ресурсы (2% от оплаты труда рабочих)</t>
  </si>
  <si>
    <t>Итого по строительным материалам</t>
  </si>
  <si>
    <t>Объект: г. Сим</t>
  </si>
  <si>
    <t>Стройка: замена уличных светильников</t>
  </si>
  <si>
    <t>замена уличных светильников</t>
  </si>
  <si>
    <t>НДС</t>
  </si>
  <si>
    <t>Итого с учетом НДС</t>
  </si>
  <si>
    <t>СОГЛАСОВАНО</t>
  </si>
  <si>
    <t>УТВЕРЖДАЮ</t>
  </si>
  <si>
    <t>Глава администрации</t>
  </si>
  <si>
    <t>Симского городского поселения</t>
  </si>
  <si>
    <t>____________________ В.А. Саблуков</t>
  </si>
  <si>
    <t>"____" ____________ 2013 г.</t>
  </si>
  <si>
    <t>Приложение 2</t>
  </si>
  <si>
    <t>к муниципальному контракту</t>
  </si>
  <si>
    <t>Индивидуальный предприниматель</t>
  </si>
  <si>
    <t>_________________ А.А. Ефремов</t>
  </si>
  <si>
    <t>"____" _____________ 2013 г.</t>
  </si>
  <si>
    <t xml:space="preserve">Итого с коэф-м понижения в соответствии  с протоколом                № 016930003591300009-П 
от 14.05.2013 г. «Рассмотрения и оценки 
котировочных заявок"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</si>
</sst>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  <font>
      <i/>
      <sz val="9"/>
      <name val="Verdana"/>
      <family val="2"/>
    </font>
    <font>
      <b/>
      <i/>
      <sz val="10"/>
      <name val="Arial Cyr"/>
      <family val="0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7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33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80" applyFont="1" applyAlignment="1">
      <alignment horizontal="left"/>
      <protection/>
    </xf>
    <xf numFmtId="0" fontId="7" fillId="0" borderId="0" xfId="80" applyFont="1">
      <alignment horizontal="center"/>
      <protection/>
    </xf>
    <xf numFmtId="0" fontId="6" fillId="0" borderId="0" xfId="80" applyFont="1">
      <alignment horizontal="center"/>
      <protection/>
    </xf>
    <xf numFmtId="0" fontId="6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2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6" fillId="0" borderId="0" xfId="83" applyFont="1" applyAlignment="1">
      <alignment horizontal="left" vertical="top"/>
      <protection/>
    </xf>
    <xf numFmtId="0" fontId="6" fillId="0" borderId="0" xfId="0" applyFont="1" applyAlignment="1">
      <alignment/>
    </xf>
    <xf numFmtId="2" fontId="8" fillId="0" borderId="0" xfId="0" applyNumberFormat="1" applyFont="1" applyAlignment="1">
      <alignment horizontal="right" vertical="top"/>
    </xf>
    <xf numFmtId="0" fontId="8" fillId="0" borderId="12" xfId="0" applyFont="1" applyBorder="1" applyAlignment="1">
      <alignment vertical="top"/>
    </xf>
    <xf numFmtId="164" fontId="8" fillId="0" borderId="13" xfId="60" applyNumberFormat="1" applyFont="1" applyBorder="1" applyAlignment="1">
      <alignment horizontal="right"/>
      <protection/>
    </xf>
    <xf numFmtId="0" fontId="8" fillId="0" borderId="13" xfId="0" applyFont="1" applyBorder="1" applyAlignment="1">
      <alignment vertical="top"/>
    </xf>
    <xf numFmtId="0" fontId="6" fillId="0" borderId="14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right" vertical="top"/>
    </xf>
    <xf numFmtId="0" fontId="8" fillId="0" borderId="15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164" fontId="8" fillId="0" borderId="0" xfId="60" applyNumberFormat="1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indent="1"/>
    </xf>
    <xf numFmtId="1" fontId="6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/>
    </xf>
    <xf numFmtId="164" fontId="9" fillId="0" borderId="13" xfId="60" applyNumberFormat="1" applyFont="1" applyBorder="1" applyAlignment="1">
      <alignment horizontal="right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3" fillId="0" borderId="0" xfId="58">
      <alignment/>
      <protection/>
    </xf>
    <xf numFmtId="0" fontId="0" fillId="0" borderId="0" xfId="60" applyFont="1">
      <alignment/>
      <protection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indent="3"/>
    </xf>
    <xf numFmtId="0" fontId="8" fillId="0" borderId="0" xfId="0" applyFont="1" applyAlignment="1">
      <alignment horizontal="left" vertical="top" indent="1"/>
    </xf>
    <xf numFmtId="1" fontId="8" fillId="0" borderId="0" xfId="58" applyNumberFormat="1" applyFont="1" applyAlignment="1">
      <alignment horizontal="right"/>
      <protection/>
    </xf>
    <xf numFmtId="1" fontId="8" fillId="0" borderId="0" xfId="60" applyNumberFormat="1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 vertical="top" indent="4"/>
    </xf>
    <xf numFmtId="2" fontId="6" fillId="0" borderId="0" xfId="0" applyNumberFormat="1" applyFont="1" applyAlignment="1">
      <alignment horizontal="left" vertical="top" wrapText="1"/>
    </xf>
    <xf numFmtId="0" fontId="3" fillId="0" borderId="0" xfId="80">
      <alignment horizontal="center"/>
      <protection/>
    </xf>
    <xf numFmtId="0" fontId="10" fillId="0" borderId="0" xfId="0" applyFont="1" applyAlignment="1">
      <alignment horizontal="right"/>
    </xf>
    <xf numFmtId="0" fontId="8" fillId="0" borderId="0" xfId="60" applyFont="1" applyAlignment="1">
      <alignment horizontal="right"/>
      <protection/>
    </xf>
    <xf numFmtId="0" fontId="8" fillId="0" borderId="0" xfId="58" applyFont="1" applyAlignment="1">
      <alignment horizontal="right"/>
      <protection/>
    </xf>
    <xf numFmtId="2" fontId="8" fillId="0" borderId="0" xfId="60" applyNumberFormat="1" applyFont="1" applyAlignment="1">
      <alignment horizontal="right"/>
      <protection/>
    </xf>
    <xf numFmtId="0" fontId="6" fillId="0" borderId="18" xfId="62" applyFont="1" applyBorder="1" applyAlignment="1">
      <alignment horizontal="center" wrapText="1"/>
      <protection/>
    </xf>
    <xf numFmtId="0" fontId="3" fillId="0" borderId="18" xfId="62" applyBorder="1">
      <alignment horizontal="center" wrapText="1"/>
      <protection/>
    </xf>
    <xf numFmtId="0" fontId="6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right" vertical="top" wrapText="1"/>
    </xf>
    <xf numFmtId="1" fontId="12" fillId="0" borderId="1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9" fontId="12" fillId="0" borderId="1" xfId="0" applyNumberFormat="1" applyFont="1" applyBorder="1" applyAlignment="1">
      <alignment horizontal="right" vertical="top" wrapText="1"/>
    </xf>
    <xf numFmtId="0" fontId="12" fillId="0" borderId="18" xfId="0" applyFont="1" applyBorder="1" applyAlignment="1">
      <alignment horizontal="left" vertical="top" wrapText="1"/>
    </xf>
    <xf numFmtId="2" fontId="12" fillId="0" borderId="18" xfId="0" applyNumberFormat="1" applyFont="1" applyBorder="1" applyAlignment="1">
      <alignment horizontal="left" vertical="top" wrapText="1"/>
    </xf>
    <xf numFmtId="0" fontId="12" fillId="0" borderId="18" xfId="0" applyFont="1" applyBorder="1" applyAlignment="1">
      <alignment horizontal="right" vertical="top" wrapText="1"/>
    </xf>
    <xf numFmtId="1" fontId="12" fillId="0" borderId="18" xfId="0" applyNumberFormat="1" applyFont="1" applyBorder="1" applyAlignment="1">
      <alignment horizontal="right" vertical="top" wrapText="1"/>
    </xf>
    <xf numFmtId="2" fontId="12" fillId="0" borderId="18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42" applyFont="1" applyBorder="1">
      <alignment horizontal="center"/>
      <protection/>
    </xf>
    <xf numFmtId="0" fontId="10" fillId="0" borderId="1" xfId="42" applyFont="1" applyBorder="1">
      <alignment horizontal="center"/>
      <protection/>
    </xf>
    <xf numFmtId="0" fontId="6" fillId="0" borderId="1" xfId="0" applyFont="1" applyBorder="1" applyAlignment="1">
      <alignment horizontal="right" vertical="top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0" xfId="80" applyFont="1">
      <alignment horizontal="center"/>
      <protection/>
    </xf>
    <xf numFmtId="0" fontId="6" fillId="0" borderId="0" xfId="80" applyFont="1">
      <alignment horizontal="center"/>
      <protection/>
    </xf>
    <xf numFmtId="0" fontId="6" fillId="0" borderId="0" xfId="80" applyFont="1" applyAlignment="1">
      <alignment horizontal="left"/>
      <protection/>
    </xf>
    <xf numFmtId="164" fontId="8" fillId="0" borderId="19" xfId="60" applyNumberFormat="1" applyFont="1" applyBorder="1" applyAlignment="1">
      <alignment horizontal="right"/>
      <protection/>
    </xf>
    <xf numFmtId="164" fontId="8" fillId="0" borderId="13" xfId="60" applyNumberFormat="1" applyFont="1" applyBorder="1" applyAlignment="1">
      <alignment horizontal="right"/>
      <protection/>
    </xf>
    <xf numFmtId="2" fontId="8" fillId="0" borderId="19" xfId="60" applyNumberFormat="1" applyFont="1" applyBorder="1" applyAlignment="1">
      <alignment horizontal="right"/>
      <protection/>
    </xf>
    <xf numFmtId="2" fontId="8" fillId="0" borderId="13" xfId="60" applyNumberFormat="1" applyFont="1" applyBorder="1" applyAlignment="1">
      <alignment horizontal="right"/>
      <protection/>
    </xf>
    <xf numFmtId="2" fontId="9" fillId="0" borderId="19" xfId="58" applyNumberFormat="1" applyFont="1" applyBorder="1" applyAlignment="1">
      <alignment horizontal="right"/>
      <protection/>
    </xf>
    <xf numFmtId="2" fontId="9" fillId="0" borderId="13" xfId="58" applyNumberFormat="1" applyFont="1" applyBorder="1" applyAlignment="1">
      <alignment horizontal="right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8" fillId="0" borderId="19" xfId="60" applyNumberFormat="1" applyFont="1" applyBorder="1" applyAlignment="1">
      <alignment horizontal="right" wrapText="1"/>
      <protection/>
    </xf>
    <xf numFmtId="164" fontId="8" fillId="0" borderId="13" xfId="60" applyNumberFormat="1" applyFont="1" applyBorder="1" applyAlignment="1">
      <alignment horizontal="right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 indent="1"/>
    </xf>
    <xf numFmtId="1" fontId="8" fillId="0" borderId="0" xfId="58" applyNumberFormat="1" applyFont="1" applyAlignment="1">
      <alignment horizontal="right" vertical="top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ндексы" xfId="52"/>
    <cellStyle name="Итог" xfId="53"/>
    <cellStyle name="Итоги" xfId="54"/>
    <cellStyle name="ИтогоАктБазЦ" xfId="55"/>
    <cellStyle name="ИтогоАктБИМ" xfId="56"/>
    <cellStyle name="ИтогоАктРесМет" xfId="57"/>
    <cellStyle name="ИтогоБазЦ" xfId="58"/>
    <cellStyle name="ИтогоБИМ" xfId="59"/>
    <cellStyle name="ИтогоРесМет" xfId="60"/>
    <cellStyle name="Контрольная ячейка" xfId="61"/>
    <cellStyle name="ЛокСмета" xfId="62"/>
    <cellStyle name="ЛокСмМТСН" xfId="63"/>
    <cellStyle name="М29" xfId="64"/>
    <cellStyle name="Название" xfId="65"/>
    <cellStyle name="Нейтральный" xfId="66"/>
    <cellStyle name="ОбСмета" xfId="67"/>
    <cellStyle name="Параметр" xfId="68"/>
    <cellStyle name="ПеременныеСметы" xfId="69"/>
    <cellStyle name="Плохой" xfId="70"/>
    <cellStyle name="Пояснение" xfId="71"/>
    <cellStyle name="Примечание" xfId="72"/>
    <cellStyle name="Percent" xfId="73"/>
    <cellStyle name="РесСмета" xfId="74"/>
    <cellStyle name="СводВедРес" xfId="75"/>
    <cellStyle name="СводкаСтоимРаб" xfId="76"/>
    <cellStyle name="СводРасч" xfId="77"/>
    <cellStyle name="Связанная ячейка" xfId="78"/>
    <cellStyle name="Текст предупреждения" xfId="79"/>
    <cellStyle name="Титул" xfId="80"/>
    <cellStyle name="Comma" xfId="81"/>
    <cellStyle name="Comma [0]" xfId="82"/>
    <cellStyle name="Хвост" xfId="83"/>
    <cellStyle name="Хороший" xfId="84"/>
    <cellStyle name="Ценник" xfId="85"/>
    <cellStyle name="Экспертиз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85BV21NR\&#1079;&#1072;&#1084;&#1077;&#1085;&#1072;%2014%20&#1089;&#1074;&#1077;&#1090;&#1080;&#1083;&#1100;&#1085;&#1080;&#1082;&#1086;&#1074;[1]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x].xlsx].xlsx].xlsx]замена%2014%20светильников[1]"/>
    </sheetNames>
    <definedNames>
      <definedName name="Лист1.obrabotka"/>
      <definedName name="Лист8.obrabota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showGridLines="0" tabSelected="1" view="pageBreakPreview" zoomScaleSheetLayoutView="100" workbookViewId="0" topLeftCell="A7">
      <selection activeCell="C19" sqref="C19"/>
    </sheetView>
  </sheetViews>
  <sheetFormatPr defaultColWidth="9.00390625" defaultRowHeight="12.75"/>
  <cols>
    <col min="1" max="1" width="6.00390625" style="17" customWidth="1"/>
    <col min="2" max="2" width="40.625" style="17" customWidth="1"/>
    <col min="3" max="3" width="11.875" style="17" customWidth="1"/>
    <col min="4" max="4" width="11.625" style="17" customWidth="1"/>
    <col min="5" max="5" width="17.125" style="17" customWidth="1"/>
    <col min="6" max="6" width="11.625" style="17" customWidth="1"/>
    <col min="7" max="7" width="12.75390625" style="17" customWidth="1"/>
    <col min="8" max="8" width="11.875" style="17" customWidth="1"/>
    <col min="9" max="9" width="11.625" style="17" customWidth="1"/>
    <col min="10" max="10" width="12.75390625" style="17" customWidth="1"/>
    <col min="11" max="11" width="11.625" style="17" customWidth="1"/>
    <col min="12" max="20" width="9.125" style="17" hidden="1" customWidth="1"/>
    <col min="21" max="21" width="11.625" style="17" customWidth="1"/>
    <col min="22" max="23" width="0" style="17" hidden="1" customWidth="1"/>
    <col min="24" max="16384" width="9.125" style="17" customWidth="1"/>
  </cols>
  <sheetData>
    <row r="1" spans="10:21" ht="12.75">
      <c r="J1" s="114" t="s">
        <v>189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0:21" ht="12.75">
      <c r="J2" s="114" t="s">
        <v>190</v>
      </c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ht="12.75"/>
    <row r="4" spans="2:21" ht="12.75">
      <c r="B4" s="96" t="s">
        <v>183</v>
      </c>
      <c r="C4" s="96"/>
      <c r="D4" s="96"/>
      <c r="F4" s="43"/>
      <c r="I4" s="113" t="s">
        <v>184</v>
      </c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2:21" ht="12.75">
      <c r="B5" s="43" t="s">
        <v>191</v>
      </c>
      <c r="C5" s="113"/>
      <c r="D5" s="113"/>
      <c r="E5" s="113"/>
      <c r="F5" s="43"/>
      <c r="I5" s="113" t="s">
        <v>185</v>
      </c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2:21" ht="12.75">
      <c r="B6" s="43" t="s">
        <v>192</v>
      </c>
      <c r="C6" s="113"/>
      <c r="D6" s="113"/>
      <c r="E6" s="113"/>
      <c r="F6" s="43"/>
      <c r="I6" s="113" t="s">
        <v>186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2:21" ht="12.75">
      <c r="B7" s="43" t="s">
        <v>193</v>
      </c>
      <c r="C7" s="113"/>
      <c r="D7" s="113"/>
      <c r="E7" s="113"/>
      <c r="F7" s="113"/>
      <c r="I7" s="113" t="s">
        <v>187</v>
      </c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9:21" ht="12.75">
      <c r="I8" s="113" t="s">
        <v>188</v>
      </c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</row>
    <row r="9" spans="1:4" s="3" customFormat="1" ht="11.25">
      <c r="A9" s="1"/>
      <c r="B9" s="2"/>
      <c r="C9" s="2"/>
      <c r="D9" s="2"/>
    </row>
    <row r="10" spans="1:4" s="3" customFormat="1" ht="11.25">
      <c r="A10" s="4" t="s">
        <v>179</v>
      </c>
      <c r="B10" s="2"/>
      <c r="C10" s="2"/>
      <c r="D10" s="2"/>
    </row>
    <row r="11" spans="1:4" s="3" customFormat="1" ht="11.25">
      <c r="A11" s="1"/>
      <c r="B11" s="2"/>
      <c r="C11" s="2"/>
      <c r="D11" s="2"/>
    </row>
    <row r="12" spans="1:4" s="3" customFormat="1" ht="11.25">
      <c r="A12" s="4" t="s">
        <v>178</v>
      </c>
      <c r="B12" s="2"/>
      <c r="C12" s="2"/>
      <c r="D12" s="2"/>
    </row>
    <row r="13" spans="1:21" s="3" customFormat="1" ht="14.25">
      <c r="A13" s="99" t="s">
        <v>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</row>
    <row r="14" spans="1:21" s="3" customFormat="1" ht="11.25">
      <c r="A14" s="100" t="s">
        <v>35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21" s="3" customFormat="1" ht="11.25">
      <c r="A15" s="100" t="s">
        <v>180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s="3" customFormat="1" ht="11.25">
      <c r="A16" s="101" t="s">
        <v>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="3" customFormat="1" ht="11.25"/>
    <row r="18" spans="7:21" s="3" customFormat="1" ht="11.25">
      <c r="G18" s="110" t="s">
        <v>20</v>
      </c>
      <c r="H18" s="111"/>
      <c r="I18" s="112"/>
      <c r="J18" s="110" t="s">
        <v>21</v>
      </c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2"/>
    </row>
    <row r="19" spans="4:21" s="3" customFormat="1" ht="12.75">
      <c r="D19" s="1" t="s">
        <v>4</v>
      </c>
      <c r="G19" s="106">
        <f>5343/1000</f>
        <v>5.343</v>
      </c>
      <c r="H19" s="107"/>
      <c r="I19" s="21" t="s">
        <v>5</v>
      </c>
      <c r="J19" s="102">
        <f>35570/1000</f>
        <v>35.57</v>
      </c>
      <c r="K19" s="103"/>
      <c r="L19" s="22"/>
      <c r="M19" s="22"/>
      <c r="N19" s="22"/>
      <c r="O19" s="22"/>
      <c r="P19" s="22"/>
      <c r="Q19" s="22"/>
      <c r="R19" s="22"/>
      <c r="S19" s="22"/>
      <c r="T19" s="22"/>
      <c r="U19" s="21" t="s">
        <v>5</v>
      </c>
    </row>
    <row r="20" spans="4:21" s="3" customFormat="1" ht="12.75">
      <c r="D20" s="33" t="s">
        <v>36</v>
      </c>
      <c r="F20" s="7"/>
      <c r="G20" s="106">
        <f>0/1000</f>
        <v>0</v>
      </c>
      <c r="H20" s="107"/>
      <c r="I20" s="21" t="s">
        <v>5</v>
      </c>
      <c r="J20" s="104">
        <f>0/1000</f>
        <v>0</v>
      </c>
      <c r="K20" s="105"/>
      <c r="L20" s="22"/>
      <c r="M20" s="22"/>
      <c r="N20" s="22"/>
      <c r="O20" s="22"/>
      <c r="P20" s="22"/>
      <c r="Q20" s="22"/>
      <c r="R20" s="22"/>
      <c r="S20" s="22"/>
      <c r="T20" s="22"/>
      <c r="U20" s="21" t="s">
        <v>5</v>
      </c>
    </row>
    <row r="21" spans="4:21" s="3" customFormat="1" ht="12.75">
      <c r="D21" s="33" t="s">
        <v>37</v>
      </c>
      <c r="F21" s="7"/>
      <c r="G21" s="106">
        <f>4668/1000</f>
        <v>4.668</v>
      </c>
      <c r="H21" s="107"/>
      <c r="I21" s="21" t="s">
        <v>5</v>
      </c>
      <c r="J21" s="104">
        <f>28961/1000</f>
        <v>28.961</v>
      </c>
      <c r="K21" s="105"/>
      <c r="L21" s="22"/>
      <c r="M21" s="22"/>
      <c r="N21" s="22"/>
      <c r="O21" s="22"/>
      <c r="P21" s="22"/>
      <c r="Q21" s="22"/>
      <c r="R21" s="22"/>
      <c r="S21" s="22"/>
      <c r="T21" s="22"/>
      <c r="U21" s="21" t="s">
        <v>5</v>
      </c>
    </row>
    <row r="22" spans="4:23" s="3" customFormat="1" ht="12.75">
      <c r="D22" s="1" t="s">
        <v>6</v>
      </c>
      <c r="G22" s="106">
        <f>(V22+V23)/1000</f>
        <v>0.07581</v>
      </c>
      <c r="H22" s="107"/>
      <c r="I22" s="21" t="s">
        <v>7</v>
      </c>
      <c r="J22" s="104">
        <f>(W22+W23)/1000</f>
        <v>0.07581</v>
      </c>
      <c r="K22" s="105"/>
      <c r="L22" s="22"/>
      <c r="M22" s="22"/>
      <c r="N22" s="22"/>
      <c r="O22" s="22"/>
      <c r="P22" s="22"/>
      <c r="Q22" s="22"/>
      <c r="R22" s="22"/>
      <c r="S22" s="22"/>
      <c r="T22" s="22"/>
      <c r="U22" s="21" t="s">
        <v>7</v>
      </c>
      <c r="V22" s="40">
        <v>63.56</v>
      </c>
      <c r="W22" s="41">
        <v>63.56</v>
      </c>
    </row>
    <row r="23" spans="4:23" s="3" customFormat="1" ht="12.75">
      <c r="D23" s="1" t="s">
        <v>8</v>
      </c>
      <c r="G23" s="106">
        <f>1089/1000</f>
        <v>1.089</v>
      </c>
      <c r="H23" s="107"/>
      <c r="I23" s="21" t="s">
        <v>5</v>
      </c>
      <c r="J23" s="104">
        <f>11692/1000</f>
        <v>11.692</v>
      </c>
      <c r="K23" s="105"/>
      <c r="L23" s="22"/>
      <c r="M23" s="22"/>
      <c r="N23" s="22"/>
      <c r="O23" s="22"/>
      <c r="P23" s="22"/>
      <c r="Q23" s="22"/>
      <c r="R23" s="22"/>
      <c r="S23" s="22"/>
      <c r="T23" s="22"/>
      <c r="U23" s="21" t="s">
        <v>5</v>
      </c>
      <c r="V23" s="40">
        <v>12.25</v>
      </c>
      <c r="W23" s="41">
        <v>12.25</v>
      </c>
    </row>
    <row r="24" spans="6:21" s="3" customFormat="1" ht="11.25">
      <c r="F24" s="2"/>
      <c r="G24" s="25"/>
      <c r="H24" s="25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</row>
    <row r="25" spans="2:21" s="3" customFormat="1" ht="11.25">
      <c r="B25" s="2"/>
      <c r="C25" s="2"/>
      <c r="D25" s="2"/>
      <c r="F25" s="7"/>
      <c r="G25" s="20"/>
      <c r="H25" s="20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8"/>
    </row>
    <row r="26" spans="1:12" s="3" customFormat="1" ht="12.75">
      <c r="A26" s="1" t="str">
        <f>"Составлена в базисных ценах на 01.2009 г. и на 4 квартал 2012г."</f>
        <v>Составлена в базисных ценах на 01.2009 г. и на 4 квартал 2012г.</v>
      </c>
      <c r="L26" s="55"/>
    </row>
    <row r="27" s="3" customFormat="1" ht="12" thickBot="1">
      <c r="A27" s="10"/>
    </row>
    <row r="28" spans="1:21" s="12" customFormat="1" ht="27" customHeight="1" thickBot="1">
      <c r="A28" s="108" t="s">
        <v>9</v>
      </c>
      <c r="B28" s="108" t="s">
        <v>10</v>
      </c>
      <c r="C28" s="108" t="s">
        <v>11</v>
      </c>
      <c r="D28" s="109" t="s">
        <v>12</v>
      </c>
      <c r="E28" s="109"/>
      <c r="F28" s="109"/>
      <c r="G28" s="109" t="s">
        <v>13</v>
      </c>
      <c r="H28" s="109"/>
      <c r="I28" s="109"/>
      <c r="J28" s="109" t="s">
        <v>14</v>
      </c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</row>
    <row r="29" spans="1:21" s="12" customFormat="1" ht="22.5" customHeight="1" thickBot="1">
      <c r="A29" s="108"/>
      <c r="B29" s="108"/>
      <c r="C29" s="108"/>
      <c r="D29" s="108" t="s">
        <v>1</v>
      </c>
      <c r="E29" s="11" t="s">
        <v>15</v>
      </c>
      <c r="F29" s="11" t="s">
        <v>16</v>
      </c>
      <c r="G29" s="108" t="s">
        <v>1</v>
      </c>
      <c r="H29" s="11" t="s">
        <v>15</v>
      </c>
      <c r="I29" s="11" t="s">
        <v>16</v>
      </c>
      <c r="J29" s="108" t="s">
        <v>1</v>
      </c>
      <c r="K29" s="11" t="s">
        <v>15</v>
      </c>
      <c r="L29" s="11"/>
      <c r="M29" s="11"/>
      <c r="N29" s="11"/>
      <c r="O29" s="11"/>
      <c r="P29" s="11"/>
      <c r="Q29" s="11"/>
      <c r="R29" s="11"/>
      <c r="S29" s="11"/>
      <c r="T29" s="11"/>
      <c r="U29" s="11" t="s">
        <v>16</v>
      </c>
    </row>
    <row r="30" spans="1:21" s="12" customFormat="1" ht="22.5" customHeight="1" thickBot="1">
      <c r="A30" s="108"/>
      <c r="B30" s="108"/>
      <c r="C30" s="108"/>
      <c r="D30" s="108"/>
      <c r="E30" s="11" t="s">
        <v>17</v>
      </c>
      <c r="F30" s="11" t="s">
        <v>18</v>
      </c>
      <c r="G30" s="108"/>
      <c r="H30" s="11" t="s">
        <v>17</v>
      </c>
      <c r="I30" s="11" t="s">
        <v>18</v>
      </c>
      <c r="J30" s="108"/>
      <c r="K30" s="11" t="s">
        <v>17</v>
      </c>
      <c r="L30" s="11"/>
      <c r="M30" s="11"/>
      <c r="N30" s="11"/>
      <c r="O30" s="11"/>
      <c r="P30" s="11"/>
      <c r="Q30" s="11"/>
      <c r="R30" s="11"/>
      <c r="S30" s="11"/>
      <c r="T30" s="11"/>
      <c r="U30" s="11" t="s">
        <v>18</v>
      </c>
    </row>
    <row r="31" spans="1:21" s="2" customFormat="1" ht="12.75">
      <c r="A31" s="60">
        <v>1</v>
      </c>
      <c r="B31" s="60">
        <v>2</v>
      </c>
      <c r="C31" s="60">
        <v>3</v>
      </c>
      <c r="D31" s="60">
        <v>4</v>
      </c>
      <c r="E31" s="60">
        <v>5</v>
      </c>
      <c r="F31" s="60">
        <v>6</v>
      </c>
      <c r="G31" s="60">
        <v>7</v>
      </c>
      <c r="H31" s="60">
        <v>8</v>
      </c>
      <c r="I31" s="60">
        <v>9</v>
      </c>
      <c r="J31" s="60">
        <v>10</v>
      </c>
      <c r="K31" s="60">
        <v>11</v>
      </c>
      <c r="L31" s="61"/>
      <c r="M31" s="61"/>
      <c r="N31" s="61"/>
      <c r="O31" s="61"/>
      <c r="P31" s="61"/>
      <c r="Q31" s="61"/>
      <c r="R31" s="61"/>
      <c r="S31" s="61"/>
      <c r="T31" s="61"/>
      <c r="U31" s="60">
        <v>12</v>
      </c>
    </row>
    <row r="32" spans="1:21" s="16" customFormat="1" ht="17.25" customHeight="1">
      <c r="A32" s="97" t="s">
        <v>66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1:26" ht="45">
      <c r="A33" s="62">
        <v>1</v>
      </c>
      <c r="B33" s="63" t="s">
        <v>67</v>
      </c>
      <c r="C33" s="64">
        <v>14</v>
      </c>
      <c r="D33" s="65">
        <v>120.17</v>
      </c>
      <c r="E33" s="64" t="s">
        <v>68</v>
      </c>
      <c r="F33" s="66" t="s">
        <v>69</v>
      </c>
      <c r="G33" s="65">
        <v>1682</v>
      </c>
      <c r="H33" s="66" t="s">
        <v>70</v>
      </c>
      <c r="I33" s="66" t="s">
        <v>71</v>
      </c>
      <c r="J33" s="65">
        <v>9394</v>
      </c>
      <c r="K33" s="64" t="s">
        <v>72</v>
      </c>
      <c r="L33" s="64" t="s">
        <v>73</v>
      </c>
      <c r="M33" s="64"/>
      <c r="N33" s="64"/>
      <c r="O33" s="64"/>
      <c r="P33" s="64"/>
      <c r="Q33" s="64"/>
      <c r="R33" s="64"/>
      <c r="S33" s="64"/>
      <c r="T33" s="64"/>
      <c r="U33" s="64" t="s">
        <v>74</v>
      </c>
      <c r="V33" s="16"/>
      <c r="W33" s="16"/>
      <c r="X33" s="16"/>
      <c r="Y33" s="16"/>
      <c r="Z33" s="16"/>
    </row>
    <row r="34" spans="1:26" s="43" customFormat="1" ht="12.75">
      <c r="A34" s="67"/>
      <c r="B34" s="68"/>
      <c r="C34" s="69"/>
      <c r="D34" s="70"/>
      <c r="E34" s="69"/>
      <c r="F34" s="71"/>
      <c r="G34" s="70"/>
      <c r="H34" s="71"/>
      <c r="I34" s="71"/>
      <c r="J34" s="70"/>
      <c r="K34" s="69"/>
      <c r="L34" s="69"/>
      <c r="M34" s="72">
        <v>0.95</v>
      </c>
      <c r="N34" s="69"/>
      <c r="O34" s="69">
        <v>394</v>
      </c>
      <c r="P34" s="69"/>
      <c r="Q34" s="69">
        <v>3609</v>
      </c>
      <c r="R34" s="69"/>
      <c r="S34" s="69"/>
      <c r="T34" s="69"/>
      <c r="U34" s="69"/>
      <c r="V34" s="16"/>
      <c r="W34" s="16"/>
      <c r="X34" s="16"/>
      <c r="Y34" s="16"/>
      <c r="Z34" s="16"/>
    </row>
    <row r="35" spans="1:26" s="43" customFormat="1" ht="12.75">
      <c r="A35" s="67"/>
      <c r="B35" s="68"/>
      <c r="C35" s="69"/>
      <c r="D35" s="70"/>
      <c r="E35" s="69"/>
      <c r="F35" s="71"/>
      <c r="G35" s="70"/>
      <c r="H35" s="71"/>
      <c r="I35" s="71"/>
      <c r="J35" s="70"/>
      <c r="K35" s="69"/>
      <c r="L35" s="69"/>
      <c r="M35" s="69"/>
      <c r="N35" s="72">
        <v>0.65</v>
      </c>
      <c r="O35" s="69"/>
      <c r="P35" s="69">
        <v>270</v>
      </c>
      <c r="Q35" s="69"/>
      <c r="R35" s="69">
        <v>2317</v>
      </c>
      <c r="S35" s="69"/>
      <c r="T35" s="69"/>
      <c r="U35" s="69"/>
      <c r="V35" s="16"/>
      <c r="W35" s="16"/>
      <c r="X35" s="16"/>
      <c r="Y35" s="16"/>
      <c r="Z35" s="16"/>
    </row>
    <row r="36" spans="1:26" s="43" customFormat="1" ht="12.75">
      <c r="A36" s="67"/>
      <c r="B36" s="68"/>
      <c r="C36" s="69"/>
      <c r="D36" s="70"/>
      <c r="E36" s="69"/>
      <c r="F36" s="71"/>
      <c r="G36" s="70"/>
      <c r="H36" s="71"/>
      <c r="I36" s="71"/>
      <c r="J36" s="70"/>
      <c r="K36" s="69"/>
      <c r="L36" s="69"/>
      <c r="M36" s="69"/>
      <c r="N36" s="69"/>
      <c r="O36" s="69">
        <v>2346</v>
      </c>
      <c r="P36" s="69"/>
      <c r="Q36" s="69">
        <v>15320</v>
      </c>
      <c r="R36" s="69"/>
      <c r="S36" s="69"/>
      <c r="T36" s="69"/>
      <c r="U36" s="69"/>
      <c r="V36" s="16"/>
      <c r="W36" s="16"/>
      <c r="X36" s="16"/>
      <c r="Y36" s="16"/>
      <c r="Z36" s="16"/>
    </row>
    <row r="37" spans="1:26" s="43" customFormat="1" ht="33.75">
      <c r="A37" s="62">
        <v>2</v>
      </c>
      <c r="B37" s="63" t="s">
        <v>75</v>
      </c>
      <c r="C37" s="64">
        <v>0.28</v>
      </c>
      <c r="D37" s="65">
        <v>1147.02</v>
      </c>
      <c r="E37" s="64" t="s">
        <v>76</v>
      </c>
      <c r="F37" s="66" t="s">
        <v>77</v>
      </c>
      <c r="G37" s="65">
        <v>321</v>
      </c>
      <c r="H37" s="66" t="s">
        <v>78</v>
      </c>
      <c r="I37" s="66" t="s">
        <v>79</v>
      </c>
      <c r="J37" s="65">
        <v>2262</v>
      </c>
      <c r="K37" s="64" t="s">
        <v>80</v>
      </c>
      <c r="L37" s="64" t="s">
        <v>73</v>
      </c>
      <c r="M37" s="64"/>
      <c r="N37" s="64"/>
      <c r="O37" s="64"/>
      <c r="P37" s="64"/>
      <c r="Q37" s="64"/>
      <c r="R37" s="64"/>
      <c r="S37" s="64"/>
      <c r="T37" s="64"/>
      <c r="U37" s="64" t="s">
        <v>81</v>
      </c>
      <c r="V37" s="16"/>
      <c r="W37" s="16"/>
      <c r="X37" s="16"/>
      <c r="Y37" s="16"/>
      <c r="Z37" s="16"/>
    </row>
    <row r="38" spans="1:26" s="44" customFormat="1" ht="12.75">
      <c r="A38" s="67"/>
      <c r="B38" s="68"/>
      <c r="C38" s="69"/>
      <c r="D38" s="70"/>
      <c r="E38" s="69"/>
      <c r="F38" s="71"/>
      <c r="G38" s="70"/>
      <c r="H38" s="71"/>
      <c r="I38" s="71"/>
      <c r="J38" s="70"/>
      <c r="K38" s="69"/>
      <c r="L38" s="69"/>
      <c r="M38" s="72">
        <v>0.95</v>
      </c>
      <c r="N38" s="69"/>
      <c r="O38" s="69">
        <v>153</v>
      </c>
      <c r="P38" s="69"/>
      <c r="Q38" s="69">
        <v>1396</v>
      </c>
      <c r="R38" s="69"/>
      <c r="S38" s="69"/>
      <c r="T38" s="69"/>
      <c r="U38" s="69"/>
      <c r="V38" s="16"/>
      <c r="W38" s="16"/>
      <c r="X38" s="16"/>
      <c r="Y38" s="16"/>
      <c r="Z38" s="16"/>
    </row>
    <row r="39" spans="1:26" s="46" customFormat="1" ht="12.75">
      <c r="A39" s="67"/>
      <c r="B39" s="68"/>
      <c r="C39" s="69"/>
      <c r="D39" s="70"/>
      <c r="E39" s="69"/>
      <c r="F39" s="71"/>
      <c r="G39" s="70"/>
      <c r="H39" s="71"/>
      <c r="I39" s="71"/>
      <c r="J39" s="70"/>
      <c r="K39" s="69"/>
      <c r="L39" s="69"/>
      <c r="M39" s="69"/>
      <c r="N39" s="72">
        <v>0.65</v>
      </c>
      <c r="O39" s="69"/>
      <c r="P39" s="69">
        <v>105</v>
      </c>
      <c r="Q39" s="69"/>
      <c r="R39" s="69">
        <v>896</v>
      </c>
      <c r="S39" s="69"/>
      <c r="T39" s="69"/>
      <c r="U39" s="69"/>
      <c r="V39" s="16"/>
      <c r="W39" s="16"/>
      <c r="X39" s="16"/>
      <c r="Y39" s="16"/>
      <c r="Z39" s="16"/>
    </row>
    <row r="40" spans="1:26" s="46" customFormat="1" ht="12.75">
      <c r="A40" s="67"/>
      <c r="B40" s="68"/>
      <c r="C40" s="69"/>
      <c r="D40" s="70"/>
      <c r="E40" s="69"/>
      <c r="F40" s="71"/>
      <c r="G40" s="70"/>
      <c r="H40" s="71"/>
      <c r="I40" s="71"/>
      <c r="J40" s="70"/>
      <c r="K40" s="69"/>
      <c r="L40" s="69"/>
      <c r="M40" s="69"/>
      <c r="N40" s="69"/>
      <c r="O40" s="69">
        <v>579</v>
      </c>
      <c r="P40" s="69"/>
      <c r="Q40" s="69">
        <v>4554</v>
      </c>
      <c r="R40" s="69"/>
      <c r="S40" s="69"/>
      <c r="T40" s="69"/>
      <c r="U40" s="69"/>
      <c r="V40" s="16"/>
      <c r="W40" s="16"/>
      <c r="X40" s="16"/>
      <c r="Y40" s="16"/>
      <c r="Z40" s="16"/>
    </row>
    <row r="41" spans="1:26" s="46" customFormat="1" ht="45">
      <c r="A41" s="62">
        <v>3</v>
      </c>
      <c r="B41" s="63" t="s">
        <v>82</v>
      </c>
      <c r="C41" s="64">
        <v>0.42</v>
      </c>
      <c r="D41" s="65">
        <v>3449.42</v>
      </c>
      <c r="E41" s="64" t="s">
        <v>83</v>
      </c>
      <c r="F41" s="66" t="s">
        <v>84</v>
      </c>
      <c r="G41" s="65">
        <v>1449</v>
      </c>
      <c r="H41" s="66" t="s">
        <v>85</v>
      </c>
      <c r="I41" s="66" t="s">
        <v>86</v>
      </c>
      <c r="J41" s="65">
        <v>6455</v>
      </c>
      <c r="K41" s="64" t="s">
        <v>87</v>
      </c>
      <c r="L41" s="64" t="s">
        <v>73</v>
      </c>
      <c r="M41" s="64"/>
      <c r="N41" s="64"/>
      <c r="O41" s="64"/>
      <c r="P41" s="64"/>
      <c r="Q41" s="64"/>
      <c r="R41" s="64"/>
      <c r="S41" s="64"/>
      <c r="T41" s="64"/>
      <c r="U41" s="64" t="s">
        <v>88</v>
      </c>
      <c r="V41" s="16"/>
      <c r="W41" s="16"/>
      <c r="X41" s="16"/>
      <c r="Y41" s="16"/>
      <c r="Z41" s="16"/>
    </row>
    <row r="42" spans="1:26" s="46" customFormat="1" ht="12.75">
      <c r="A42" s="67"/>
      <c r="B42" s="68"/>
      <c r="C42" s="69"/>
      <c r="D42" s="70"/>
      <c r="E42" s="69"/>
      <c r="F42" s="71"/>
      <c r="G42" s="70"/>
      <c r="H42" s="71"/>
      <c r="I42" s="71"/>
      <c r="J42" s="70"/>
      <c r="K42" s="69"/>
      <c r="L42" s="69"/>
      <c r="M42" s="72">
        <v>0.95</v>
      </c>
      <c r="N42" s="69"/>
      <c r="O42" s="69">
        <v>175</v>
      </c>
      <c r="P42" s="69"/>
      <c r="Q42" s="69">
        <v>1604</v>
      </c>
      <c r="R42" s="69"/>
      <c r="S42" s="69"/>
      <c r="T42" s="69"/>
      <c r="U42" s="69"/>
      <c r="V42" s="16"/>
      <c r="W42" s="16"/>
      <c r="X42" s="16"/>
      <c r="Y42" s="16"/>
      <c r="Z42" s="16"/>
    </row>
    <row r="43" spans="1:26" s="46" customFormat="1" ht="12.75">
      <c r="A43" s="67"/>
      <c r="B43" s="68"/>
      <c r="C43" s="69"/>
      <c r="D43" s="70"/>
      <c r="E43" s="69"/>
      <c r="F43" s="71"/>
      <c r="G43" s="70"/>
      <c r="H43" s="71"/>
      <c r="I43" s="71"/>
      <c r="J43" s="70"/>
      <c r="K43" s="69"/>
      <c r="L43" s="69"/>
      <c r="M43" s="69"/>
      <c r="N43" s="72">
        <v>0.65</v>
      </c>
      <c r="O43" s="69"/>
      <c r="P43" s="69">
        <v>120</v>
      </c>
      <c r="Q43" s="69"/>
      <c r="R43" s="69">
        <v>1030</v>
      </c>
      <c r="S43" s="69"/>
      <c r="T43" s="69"/>
      <c r="U43" s="69"/>
      <c r="V43" s="16"/>
      <c r="W43" s="16"/>
      <c r="X43" s="16"/>
      <c r="Y43" s="16"/>
      <c r="Z43" s="16"/>
    </row>
    <row r="44" spans="1:26" s="46" customFormat="1" ht="12.75">
      <c r="A44" s="73"/>
      <c r="B44" s="74"/>
      <c r="C44" s="75"/>
      <c r="D44" s="76"/>
      <c r="E44" s="75"/>
      <c r="F44" s="77"/>
      <c r="G44" s="76"/>
      <c r="H44" s="77"/>
      <c r="I44" s="77"/>
      <c r="J44" s="76"/>
      <c r="K44" s="75"/>
      <c r="L44" s="75"/>
      <c r="M44" s="75"/>
      <c r="N44" s="75"/>
      <c r="O44" s="75">
        <v>1744</v>
      </c>
      <c r="P44" s="75"/>
      <c r="Q44" s="75">
        <v>9089</v>
      </c>
      <c r="R44" s="75"/>
      <c r="S44" s="75"/>
      <c r="T44" s="75"/>
      <c r="U44" s="75"/>
      <c r="V44" s="16"/>
      <c r="W44" s="16"/>
      <c r="X44" s="16"/>
      <c r="Y44" s="16"/>
      <c r="Z44" s="16"/>
    </row>
    <row r="45" spans="1:26" s="46" customFormat="1" ht="17.25" customHeight="1">
      <c r="A45" s="97" t="s">
        <v>89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16"/>
      <c r="W45" s="16"/>
      <c r="X45" s="16"/>
      <c r="Y45" s="16"/>
      <c r="Z45" s="16"/>
    </row>
    <row r="46" spans="1:26" s="46" customFormat="1" ht="56.25">
      <c r="A46" s="62">
        <v>4</v>
      </c>
      <c r="B46" s="63" t="s">
        <v>90</v>
      </c>
      <c r="C46" s="64">
        <v>1</v>
      </c>
      <c r="D46" s="65">
        <v>329.37</v>
      </c>
      <c r="E46" s="64">
        <v>329.37</v>
      </c>
      <c r="F46" s="66"/>
      <c r="G46" s="65">
        <v>329</v>
      </c>
      <c r="H46" s="66">
        <v>329</v>
      </c>
      <c r="I46" s="66"/>
      <c r="J46" s="65">
        <v>3534</v>
      </c>
      <c r="K46" s="64">
        <v>3534</v>
      </c>
      <c r="L46" s="64" t="s">
        <v>73</v>
      </c>
      <c r="M46" s="64"/>
      <c r="N46" s="64"/>
      <c r="O46" s="64"/>
      <c r="P46" s="64"/>
      <c r="Q46" s="64"/>
      <c r="R46" s="64"/>
      <c r="S46" s="64"/>
      <c r="T46" s="64"/>
      <c r="U46" s="64"/>
      <c r="V46" s="16"/>
      <c r="W46" s="16"/>
      <c r="X46" s="16"/>
      <c r="Y46" s="16"/>
      <c r="Z46" s="16"/>
    </row>
    <row r="47" spans="1:26" s="46" customFormat="1" ht="12.75">
      <c r="A47" s="67"/>
      <c r="B47" s="68"/>
      <c r="C47" s="69"/>
      <c r="D47" s="70"/>
      <c r="E47" s="69"/>
      <c r="F47" s="71"/>
      <c r="G47" s="70"/>
      <c r="H47" s="71"/>
      <c r="I47" s="71"/>
      <c r="J47" s="70"/>
      <c r="K47" s="69"/>
      <c r="L47" s="69"/>
      <c r="M47" s="72">
        <v>0.65</v>
      </c>
      <c r="N47" s="69"/>
      <c r="O47" s="69">
        <v>214</v>
      </c>
      <c r="P47" s="69"/>
      <c r="Q47" s="69">
        <v>1944</v>
      </c>
      <c r="R47" s="69"/>
      <c r="S47" s="69"/>
      <c r="T47" s="69"/>
      <c r="U47" s="69"/>
      <c r="V47" s="16"/>
      <c r="W47" s="16"/>
      <c r="X47" s="16"/>
      <c r="Y47" s="16"/>
      <c r="Z47" s="16"/>
    </row>
    <row r="48" spans="1:26" s="46" customFormat="1" ht="12.75">
      <c r="A48" s="67"/>
      <c r="B48" s="68"/>
      <c r="C48" s="69"/>
      <c r="D48" s="70"/>
      <c r="E48" s="69"/>
      <c r="F48" s="71"/>
      <c r="G48" s="70"/>
      <c r="H48" s="71"/>
      <c r="I48" s="71"/>
      <c r="J48" s="70"/>
      <c r="K48" s="69"/>
      <c r="L48" s="69"/>
      <c r="M48" s="69"/>
      <c r="N48" s="72">
        <v>0.4</v>
      </c>
      <c r="O48" s="69"/>
      <c r="P48" s="69">
        <v>132</v>
      </c>
      <c r="Q48" s="69"/>
      <c r="R48" s="69">
        <v>1131</v>
      </c>
      <c r="S48" s="69"/>
      <c r="T48" s="69"/>
      <c r="U48" s="69"/>
      <c r="V48" s="16"/>
      <c r="W48" s="16"/>
      <c r="X48" s="16"/>
      <c r="Y48" s="16"/>
      <c r="Z48" s="16"/>
    </row>
    <row r="49" spans="1:26" s="46" customFormat="1" ht="12.75">
      <c r="A49" s="67"/>
      <c r="B49" s="68"/>
      <c r="C49" s="69"/>
      <c r="D49" s="70"/>
      <c r="E49" s="69"/>
      <c r="F49" s="71"/>
      <c r="G49" s="70"/>
      <c r="H49" s="71"/>
      <c r="I49" s="71"/>
      <c r="J49" s="70"/>
      <c r="K49" s="69"/>
      <c r="L49" s="69"/>
      <c r="M49" s="69"/>
      <c r="N49" s="69"/>
      <c r="O49" s="69">
        <v>675</v>
      </c>
      <c r="P49" s="69"/>
      <c r="Q49" s="69">
        <v>6609</v>
      </c>
      <c r="R49" s="69"/>
      <c r="S49" s="69"/>
      <c r="T49" s="69"/>
      <c r="U49" s="69"/>
      <c r="V49" s="16"/>
      <c r="W49" s="16"/>
      <c r="X49" s="16"/>
      <c r="Y49" s="16"/>
      <c r="Z49" s="16"/>
    </row>
    <row r="50" spans="1:26" s="46" customFormat="1" ht="12.75" customHeight="1">
      <c r="A50" s="13"/>
      <c r="B50" s="54"/>
      <c r="C50" s="14"/>
      <c r="D50" s="34"/>
      <c r="E50" s="14"/>
      <c r="F50" s="15"/>
      <c r="G50" s="34"/>
      <c r="H50" s="15"/>
      <c r="I50" s="15"/>
      <c r="J50" s="3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6"/>
      <c r="W50" s="16"/>
      <c r="X50" s="16"/>
      <c r="Y50" s="16"/>
      <c r="Z50" s="16"/>
    </row>
    <row r="51" spans="1:26" s="46" customFormat="1" ht="12.75" customHeight="1">
      <c r="A51" s="42"/>
      <c r="B51" s="8" t="s">
        <v>38</v>
      </c>
      <c r="C51" s="17"/>
      <c r="D51" s="42"/>
      <c r="E51" s="42"/>
      <c r="F51" s="17"/>
      <c r="G51" s="5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s="46" customFormat="1" ht="12.75" customHeight="1">
      <c r="A52" s="43"/>
      <c r="B52" s="8" t="s">
        <v>39</v>
      </c>
      <c r="C52" s="43"/>
      <c r="D52" s="43"/>
      <c r="E52" s="43"/>
      <c r="F52" s="43"/>
      <c r="G52" s="58">
        <v>0</v>
      </c>
      <c r="H52" s="17"/>
      <c r="I52" s="17"/>
      <c r="J52" s="57">
        <v>0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s="46" customFormat="1" ht="12.75" customHeight="1">
      <c r="A53" s="43"/>
      <c r="B53" s="8" t="s">
        <v>40</v>
      </c>
      <c r="C53" s="43"/>
      <c r="D53" s="43"/>
      <c r="E53" s="43"/>
      <c r="F53" s="43"/>
      <c r="G53" s="58">
        <v>4668</v>
      </c>
      <c r="H53" s="43"/>
      <c r="I53" s="43"/>
      <c r="J53" s="57">
        <v>28961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s="46" customFormat="1" ht="12.75" customHeight="1">
      <c r="A54" s="43"/>
      <c r="B54" s="8" t="s">
        <v>41</v>
      </c>
      <c r="C54" s="43"/>
      <c r="D54" s="43"/>
      <c r="E54" s="43"/>
      <c r="F54" s="43"/>
      <c r="G54" s="58">
        <v>0</v>
      </c>
      <c r="H54" s="43"/>
      <c r="I54" s="43"/>
      <c r="J54" s="57">
        <v>0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s="46" customFormat="1" ht="12.75" customHeight="1">
      <c r="A55" s="43"/>
      <c r="B55" s="8" t="s">
        <v>42</v>
      </c>
      <c r="C55" s="43"/>
      <c r="D55" s="43"/>
      <c r="E55" s="43"/>
      <c r="F55" s="43"/>
      <c r="G55" s="58">
        <v>675</v>
      </c>
      <c r="H55" s="43"/>
      <c r="I55" s="43"/>
      <c r="J55" s="57">
        <v>6609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10" s="44" customFormat="1" ht="12.75" customHeight="1">
      <c r="A56" s="42"/>
      <c r="B56" s="8" t="s">
        <v>43</v>
      </c>
      <c r="D56" s="42"/>
      <c r="E56" s="42"/>
      <c r="G56" s="58">
        <v>3781</v>
      </c>
      <c r="H56" s="43"/>
      <c r="I56" s="43"/>
      <c r="J56" s="57">
        <v>21645</v>
      </c>
    </row>
    <row r="57" spans="1:26" s="44" customFormat="1" ht="12.75" customHeight="1">
      <c r="A57" s="45"/>
      <c r="B57" s="8" t="s">
        <v>44</v>
      </c>
      <c r="C57" s="46"/>
      <c r="D57" s="45"/>
      <c r="E57" s="45"/>
      <c r="F57" s="46"/>
      <c r="G57" s="58"/>
      <c r="J57" s="57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s="44" customFormat="1" ht="12.75" customHeight="1">
      <c r="A58" s="47"/>
      <c r="B58" s="48" t="s">
        <v>63</v>
      </c>
      <c r="C58" s="46"/>
      <c r="D58" s="47"/>
      <c r="E58" s="47"/>
      <c r="F58" s="46"/>
      <c r="G58" s="58">
        <v>916</v>
      </c>
      <c r="H58" s="46"/>
      <c r="I58" s="46"/>
      <c r="J58" s="57">
        <v>9837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s="2" customFormat="1" ht="12.75">
      <c r="A59" s="47"/>
      <c r="B59" s="48" t="s">
        <v>45</v>
      </c>
      <c r="C59" s="46"/>
      <c r="D59" s="47"/>
      <c r="E59" s="47"/>
      <c r="F59" s="46"/>
      <c r="G59" s="58">
        <v>1179</v>
      </c>
      <c r="H59" s="46"/>
      <c r="I59" s="46"/>
      <c r="J59" s="57">
        <v>4706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s="2" customFormat="1" ht="12.75">
      <c r="A60" s="47"/>
      <c r="B60" s="48" t="s">
        <v>46</v>
      </c>
      <c r="C60" s="46"/>
      <c r="D60" s="47"/>
      <c r="E60" s="47"/>
      <c r="F60" s="46"/>
      <c r="G60" s="58">
        <v>1686</v>
      </c>
      <c r="H60" s="46"/>
      <c r="I60" s="46"/>
      <c r="J60" s="57">
        <v>7102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s="2" customFormat="1" ht="12.75">
      <c r="A61" s="47"/>
      <c r="B61" s="53" t="s">
        <v>64</v>
      </c>
      <c r="C61" s="46"/>
      <c r="D61" s="47"/>
      <c r="E61" s="47"/>
      <c r="F61" s="46"/>
      <c r="G61" s="58">
        <v>173</v>
      </c>
      <c r="H61" s="46"/>
      <c r="I61" s="46"/>
      <c r="J61" s="57">
        <v>1855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2" customFormat="1" ht="12.75">
      <c r="A62" s="47"/>
      <c r="B62" s="48" t="s">
        <v>47</v>
      </c>
      <c r="C62" s="46"/>
      <c r="D62" s="47"/>
      <c r="E62" s="47"/>
      <c r="F62" s="46"/>
      <c r="G62" s="58">
        <v>63.56</v>
      </c>
      <c r="H62" s="46"/>
      <c r="I62" s="46"/>
      <c r="J62" s="57">
        <v>63.56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s="2" customFormat="1" ht="12.75">
      <c r="A63" s="47"/>
      <c r="B63" s="48" t="s">
        <v>48</v>
      </c>
      <c r="C63" s="46"/>
      <c r="D63" s="47"/>
      <c r="E63" s="47"/>
      <c r="F63" s="46"/>
      <c r="G63" s="58">
        <v>12.25</v>
      </c>
      <c r="H63" s="46"/>
      <c r="I63" s="46"/>
      <c r="J63" s="57">
        <v>12.25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s="19" customFormat="1" ht="12.75">
      <c r="A64" s="47"/>
      <c r="B64" s="48" t="s">
        <v>49</v>
      </c>
      <c r="C64" s="46"/>
      <c r="D64" s="47"/>
      <c r="E64" s="47"/>
      <c r="F64" s="46"/>
      <c r="G64" s="58">
        <v>936</v>
      </c>
      <c r="H64" s="46"/>
      <c r="I64" s="46"/>
      <c r="J64" s="57">
        <v>8552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2.75">
      <c r="A65" s="47"/>
      <c r="B65" s="48" t="s">
        <v>50</v>
      </c>
      <c r="C65" s="46"/>
      <c r="D65" s="47"/>
      <c r="E65" s="47"/>
      <c r="F65" s="46"/>
      <c r="G65" s="58">
        <v>626</v>
      </c>
      <c r="H65" s="46"/>
      <c r="I65" s="46"/>
      <c r="J65" s="57">
        <v>5373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2.75">
      <c r="A66" s="47"/>
      <c r="B66" s="49" t="s">
        <v>51</v>
      </c>
      <c r="C66" s="46"/>
      <c r="D66" s="47"/>
      <c r="E66" s="47"/>
      <c r="F66" s="46"/>
      <c r="G66" s="58">
        <v>0</v>
      </c>
      <c r="H66" s="46"/>
      <c r="I66" s="46"/>
      <c r="J66" s="57">
        <v>0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2.75">
      <c r="A67" s="47"/>
      <c r="B67" s="49" t="s">
        <v>52</v>
      </c>
      <c r="C67" s="46"/>
      <c r="D67" s="47"/>
      <c r="E67" s="47"/>
      <c r="F67" s="46"/>
      <c r="G67" s="58">
        <v>0</v>
      </c>
      <c r="H67" s="46"/>
      <c r="I67" s="46"/>
      <c r="J67" s="57">
        <v>0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2.75">
      <c r="A68" s="47"/>
      <c r="B68" s="49" t="s">
        <v>53</v>
      </c>
      <c r="C68" s="46"/>
      <c r="D68" s="47"/>
      <c r="E68" s="47"/>
      <c r="F68" s="46"/>
      <c r="G68" s="58">
        <v>0</v>
      </c>
      <c r="H68" s="46"/>
      <c r="I68" s="46"/>
      <c r="J68" s="57">
        <v>0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2.75">
      <c r="A69" s="47"/>
      <c r="B69" s="49" t="s">
        <v>54</v>
      </c>
      <c r="C69" s="46"/>
      <c r="D69" s="47"/>
      <c r="E69" s="47"/>
      <c r="F69" s="46"/>
      <c r="G69" s="58">
        <v>0</v>
      </c>
      <c r="H69" s="46"/>
      <c r="I69" s="46"/>
      <c r="J69" s="57">
        <v>0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2.75">
      <c r="A70" s="47"/>
      <c r="B70" s="49" t="s">
        <v>55</v>
      </c>
      <c r="C70" s="46"/>
      <c r="D70" s="47"/>
      <c r="E70" s="47"/>
      <c r="F70" s="46"/>
      <c r="G70" s="58">
        <v>0</v>
      </c>
      <c r="H70" s="46"/>
      <c r="I70" s="46"/>
      <c r="J70" s="57">
        <v>0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2.75">
      <c r="A71" s="47"/>
      <c r="B71" s="49" t="s">
        <v>56</v>
      </c>
      <c r="C71" s="46"/>
      <c r="D71" s="47"/>
      <c r="E71" s="47"/>
      <c r="F71" s="46"/>
      <c r="G71" s="58">
        <v>0</v>
      </c>
      <c r="H71" s="46"/>
      <c r="I71" s="46"/>
      <c r="J71" s="57">
        <v>0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2.75">
      <c r="A72" s="47"/>
      <c r="B72" s="49" t="s">
        <v>57</v>
      </c>
      <c r="C72" s="46"/>
      <c r="D72" s="47"/>
      <c r="E72" s="47"/>
      <c r="F72" s="46"/>
      <c r="G72" s="58">
        <v>0</v>
      </c>
      <c r="H72" s="46"/>
      <c r="I72" s="46"/>
      <c r="J72" s="57">
        <v>0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2.75">
      <c r="A73" s="47"/>
      <c r="B73" s="49" t="s">
        <v>58</v>
      </c>
      <c r="C73" s="46"/>
      <c r="D73" s="47"/>
      <c r="E73" s="47"/>
      <c r="F73" s="46"/>
      <c r="G73" s="58">
        <v>0</v>
      </c>
      <c r="H73" s="46"/>
      <c r="I73" s="46"/>
      <c r="J73" s="57">
        <v>0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2.75">
      <c r="A74" s="42"/>
      <c r="B74" s="8" t="s">
        <v>59</v>
      </c>
      <c r="C74" s="44"/>
      <c r="D74" s="42"/>
      <c r="E74" s="42"/>
      <c r="F74" s="44"/>
      <c r="G74" s="58">
        <v>5343</v>
      </c>
      <c r="H74" s="46"/>
      <c r="I74" s="46"/>
      <c r="J74" s="57">
        <v>35570</v>
      </c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>
      <c r="A75" s="42"/>
      <c r="B75" s="49" t="s">
        <v>60</v>
      </c>
      <c r="C75" s="44"/>
      <c r="D75" s="42"/>
      <c r="E75" s="42"/>
      <c r="F75" s="44"/>
      <c r="G75" s="50">
        <f>IF(ISNUMBER(G64/G$58),ROUND(G64/G$58*100,2),"-")</f>
        <v>102.18</v>
      </c>
      <c r="H75" s="46"/>
      <c r="I75" s="46"/>
      <c r="J75" s="50">
        <f>IF(ISNUMBER(J64/J$58),ROUND(J64/J$58*100,2),"-")</f>
        <v>86.94</v>
      </c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>
      <c r="A76" s="42"/>
      <c r="B76" s="49" t="s">
        <v>61</v>
      </c>
      <c r="C76" s="44"/>
      <c r="D76" s="42"/>
      <c r="E76" s="42"/>
      <c r="F76" s="44"/>
      <c r="G76" s="50">
        <f>IF(ISNUMBER(G65/G$58),ROUND(G65/G$58*100,2),"-")</f>
        <v>68.34</v>
      </c>
      <c r="H76" s="46"/>
      <c r="I76" s="46"/>
      <c r="J76" s="50">
        <f>IF(ISNUMBER(J65/J$58),ROUND(J65/J$58*100,2),"-")</f>
        <v>54.62</v>
      </c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>
      <c r="A77" s="42"/>
      <c r="B77" s="49" t="s">
        <v>181</v>
      </c>
      <c r="C77" s="44"/>
      <c r="D77" s="42"/>
      <c r="E77" s="42"/>
      <c r="F77" s="44"/>
      <c r="G77" s="50"/>
      <c r="H77" s="46"/>
      <c r="I77" s="46"/>
      <c r="J77" s="50">
        <v>6403</v>
      </c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>
      <c r="A78" s="42"/>
      <c r="B78" s="49" t="s">
        <v>182</v>
      </c>
      <c r="C78" s="44"/>
      <c r="D78" s="42"/>
      <c r="E78" s="42"/>
      <c r="F78" s="44"/>
      <c r="G78" s="50"/>
      <c r="H78" s="46"/>
      <c r="I78" s="46"/>
      <c r="J78" s="50">
        <v>41973</v>
      </c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>
      <c r="A79" s="42"/>
      <c r="B79" s="49"/>
      <c r="C79" s="44"/>
      <c r="D79" s="42"/>
      <c r="E79" s="42"/>
      <c r="F79" s="44"/>
      <c r="G79" s="50"/>
      <c r="H79" s="46"/>
      <c r="I79" s="46"/>
      <c r="J79" s="50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73.5" customHeight="1">
      <c r="A80" s="42"/>
      <c r="B80" s="131" t="s">
        <v>194</v>
      </c>
      <c r="C80" s="44"/>
      <c r="D80" s="42"/>
      <c r="E80" s="42"/>
      <c r="F80" s="44"/>
      <c r="G80" s="50"/>
      <c r="H80" s="46"/>
      <c r="I80" s="46"/>
      <c r="J80" s="132">
        <v>35570</v>
      </c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>
      <c r="A81" s="42"/>
      <c r="B81" s="49"/>
      <c r="C81" s="44"/>
      <c r="D81" s="42"/>
      <c r="E81" s="42"/>
      <c r="F81" s="44"/>
      <c r="G81" s="50"/>
      <c r="H81" s="46"/>
      <c r="I81" s="46"/>
      <c r="J81" s="50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18" t="s">
        <v>65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18" t="s">
        <v>19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10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</sheetData>
  <sheetProtection/>
  <mergeCells count="37">
    <mergeCell ref="C5:E5"/>
    <mergeCell ref="C6:E6"/>
    <mergeCell ref="C7:F7"/>
    <mergeCell ref="I8:U8"/>
    <mergeCell ref="J1:U1"/>
    <mergeCell ref="J2:U2"/>
    <mergeCell ref="I5:U5"/>
    <mergeCell ref="I6:U6"/>
    <mergeCell ref="I7:U7"/>
    <mergeCell ref="I4:U4"/>
    <mergeCell ref="G18:I18"/>
    <mergeCell ref="D29:D30"/>
    <mergeCell ref="G22:H22"/>
    <mergeCell ref="J28:U28"/>
    <mergeCell ref="J18:U18"/>
    <mergeCell ref="G29:G30"/>
    <mergeCell ref="G19:H19"/>
    <mergeCell ref="G23:H23"/>
    <mergeCell ref="J23:K23"/>
    <mergeCell ref="J29:J30"/>
    <mergeCell ref="J20:K20"/>
    <mergeCell ref="J21:K21"/>
    <mergeCell ref="A28:A30"/>
    <mergeCell ref="B28:B30"/>
    <mergeCell ref="C28:C30"/>
    <mergeCell ref="D28:F28"/>
    <mergeCell ref="G28:I28"/>
    <mergeCell ref="A32:U32"/>
    <mergeCell ref="A45:U45"/>
    <mergeCell ref="A13:U13"/>
    <mergeCell ref="A14:U14"/>
    <mergeCell ref="A15:U15"/>
    <mergeCell ref="A16:U16"/>
    <mergeCell ref="J19:K19"/>
    <mergeCell ref="J22:K22"/>
    <mergeCell ref="G20:H20"/>
    <mergeCell ref="G21:H21"/>
  </mergeCells>
  <printOptions/>
  <pageMargins left="0.7874015748031497" right="0.3937007874015748" top="0.3937007874015748" bottom="0.3937007874015748" header="0.2362204724409449" footer="0.2362204724409449"/>
  <pageSetup fitToHeight="2" fitToWidth="1" horizontalDpi="600" verticalDpi="600" orientation="landscape" paperSize="9" scale="80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1"/>
  <sheetViews>
    <sheetView showGridLines="0" zoomScalePageLayoutView="0" workbookViewId="0" topLeftCell="A1">
      <selection activeCell="C3" sqref="C3"/>
    </sheetView>
  </sheetViews>
  <sheetFormatPr defaultColWidth="9.00390625" defaultRowHeight="12.75"/>
  <cols>
    <col min="1" max="1" width="6.00390625" style="17" customWidth="1"/>
    <col min="2" max="2" width="16.00390625" style="17" customWidth="1"/>
    <col min="3" max="3" width="33.625" style="17" customWidth="1"/>
    <col min="4" max="6" width="11.625" style="17" customWidth="1"/>
    <col min="7" max="7" width="12.75390625" style="17" customWidth="1"/>
    <col min="8" max="10" width="11.625" style="17" customWidth="1"/>
    <col min="11" max="11" width="12.75390625" style="17" customWidth="1"/>
    <col min="12" max="12" width="12.75390625" style="17" hidden="1" customWidth="1"/>
    <col min="13" max="13" width="11.25390625" style="17" customWidth="1"/>
    <col min="14" max="14" width="15.25390625" style="17" customWidth="1"/>
    <col min="15" max="16" width="0" style="17" hidden="1" customWidth="1"/>
    <col min="17" max="16384" width="9.125" style="17" customWidth="1"/>
  </cols>
  <sheetData>
    <row r="1" ht="12.75"/>
    <row r="2" spans="1:12" s="3" customFormat="1" ht="12.75">
      <c r="A2" s="4" t="s">
        <v>179</v>
      </c>
      <c r="B2" s="2"/>
      <c r="C2" s="2"/>
      <c r="D2" s="2"/>
      <c r="L2" s="35"/>
    </row>
    <row r="3" spans="1:12" s="3" customFormat="1" ht="12.75">
      <c r="A3" s="1"/>
      <c r="B3" s="2"/>
      <c r="C3" s="2"/>
      <c r="D3" s="2"/>
      <c r="L3" s="35"/>
    </row>
    <row r="4" spans="1:12" s="3" customFormat="1" ht="12.75">
      <c r="A4" s="4" t="s">
        <v>178</v>
      </c>
      <c r="B4" s="2"/>
      <c r="C4" s="2"/>
      <c r="D4" s="2"/>
      <c r="L4" s="35"/>
    </row>
    <row r="5" spans="1:23" s="3" customFormat="1" ht="14.25">
      <c r="A5" s="99" t="s">
        <v>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1.25">
      <c r="A6" s="100" t="s">
        <v>34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1.25">
      <c r="A7" s="100" t="s">
        <v>180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1.25">
      <c r="A8" s="101" t="s">
        <v>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4"/>
      <c r="P8" s="4"/>
      <c r="Q8" s="4"/>
      <c r="R8" s="4"/>
      <c r="S8" s="4"/>
      <c r="T8" s="4"/>
      <c r="U8" s="4"/>
      <c r="V8" s="4"/>
      <c r="W8" s="4"/>
    </row>
    <row r="9" s="3" customFormat="1" ht="12.75">
      <c r="L9" s="35"/>
    </row>
    <row r="10" spans="7:23" s="3" customFormat="1" ht="12.75" customHeight="1">
      <c r="G10" s="117" t="s">
        <v>20</v>
      </c>
      <c r="H10" s="118"/>
      <c r="I10" s="118"/>
      <c r="J10" s="117" t="s">
        <v>21</v>
      </c>
      <c r="K10" s="118"/>
      <c r="L10" s="118"/>
      <c r="M10" s="119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4:23" s="3" customFormat="1" ht="12.75">
      <c r="D11" s="1" t="s">
        <v>4</v>
      </c>
      <c r="G11" s="106">
        <f>5343/1000</f>
        <v>5.343</v>
      </c>
      <c r="H11" s="107"/>
      <c r="I11" s="23" t="s">
        <v>5</v>
      </c>
      <c r="J11" s="120">
        <f>35570/1000</f>
        <v>35.57</v>
      </c>
      <c r="K11" s="121"/>
      <c r="L11" s="36"/>
      <c r="M11" s="21" t="s">
        <v>5</v>
      </c>
      <c r="N11" s="31"/>
      <c r="O11" s="31"/>
      <c r="P11" s="31"/>
      <c r="Q11" s="31"/>
      <c r="R11" s="31"/>
      <c r="S11" s="31"/>
      <c r="T11" s="31"/>
      <c r="U11" s="31"/>
      <c r="V11" s="31"/>
      <c r="W11" s="32"/>
    </row>
    <row r="12" spans="4:20" s="3" customFormat="1" ht="12.75">
      <c r="D12" s="33" t="s">
        <v>36</v>
      </c>
      <c r="F12" s="7"/>
      <c r="G12" s="106">
        <f>0/1000</f>
        <v>0</v>
      </c>
      <c r="H12" s="107"/>
      <c r="I12" s="21" t="s">
        <v>5</v>
      </c>
      <c r="J12" s="104">
        <f>0/1000</f>
        <v>0</v>
      </c>
      <c r="K12" s="105"/>
      <c r="L12" s="36"/>
      <c r="M12" s="21" t="s">
        <v>5</v>
      </c>
      <c r="N12" s="31"/>
      <c r="O12" s="31"/>
      <c r="P12" s="31"/>
      <c r="Q12" s="31"/>
      <c r="R12" s="31"/>
      <c r="S12" s="31"/>
      <c r="T12" s="31"/>
    </row>
    <row r="13" spans="4:20" s="3" customFormat="1" ht="12.75">
      <c r="D13" s="33" t="s">
        <v>37</v>
      </c>
      <c r="F13" s="7"/>
      <c r="G13" s="106">
        <f>4668/1000</f>
        <v>4.668</v>
      </c>
      <c r="H13" s="107"/>
      <c r="I13" s="21" t="s">
        <v>5</v>
      </c>
      <c r="J13" s="104">
        <f>28961/1000</f>
        <v>28.961</v>
      </c>
      <c r="K13" s="105"/>
      <c r="L13" s="36"/>
      <c r="M13" s="21" t="s">
        <v>5</v>
      </c>
      <c r="N13" s="31"/>
      <c r="O13" s="31"/>
      <c r="P13" s="31"/>
      <c r="Q13" s="31"/>
      <c r="R13" s="31"/>
      <c r="S13" s="31"/>
      <c r="T13" s="31"/>
    </row>
    <row r="14" spans="4:23" s="3" customFormat="1" ht="12.75">
      <c r="D14" s="1" t="s">
        <v>6</v>
      </c>
      <c r="G14" s="106">
        <f>(O14+O15)/1000</f>
        <v>0.07581</v>
      </c>
      <c r="H14" s="107"/>
      <c r="I14" s="23" t="s">
        <v>7</v>
      </c>
      <c r="J14" s="104">
        <f>(P14+P15)/1000</f>
        <v>0.07581</v>
      </c>
      <c r="K14" s="105"/>
      <c r="L14" s="40">
        <v>916</v>
      </c>
      <c r="M14" s="21" t="s">
        <v>7</v>
      </c>
      <c r="N14" s="31"/>
      <c r="O14" s="40">
        <v>63.56</v>
      </c>
      <c r="P14" s="41">
        <v>63.56</v>
      </c>
      <c r="Q14" s="31"/>
      <c r="R14" s="31"/>
      <c r="S14" s="31"/>
      <c r="T14" s="31"/>
      <c r="U14" s="31"/>
      <c r="V14" s="31"/>
      <c r="W14" s="32"/>
    </row>
    <row r="15" spans="4:23" s="3" customFormat="1" ht="12.75">
      <c r="D15" s="1" t="s">
        <v>8</v>
      </c>
      <c r="G15" s="106">
        <f>1089/1000</f>
        <v>1.089</v>
      </c>
      <c r="H15" s="107"/>
      <c r="I15" s="23" t="s">
        <v>5</v>
      </c>
      <c r="J15" s="104">
        <f>11692/1000</f>
        <v>11.692</v>
      </c>
      <c r="K15" s="105"/>
      <c r="L15" s="41">
        <v>9837</v>
      </c>
      <c r="M15" s="21" t="s">
        <v>5</v>
      </c>
      <c r="N15" s="31"/>
      <c r="O15" s="40">
        <v>12.25</v>
      </c>
      <c r="P15" s="41">
        <v>12.25</v>
      </c>
      <c r="Q15" s="31"/>
      <c r="R15" s="31"/>
      <c r="S15" s="31"/>
      <c r="T15" s="31"/>
      <c r="U15" s="31"/>
      <c r="V15" s="31"/>
      <c r="W15" s="32"/>
    </row>
    <row r="16" spans="6:23" s="3" customFormat="1" ht="12.75">
      <c r="F16" s="2"/>
      <c r="G16" s="25"/>
      <c r="H16" s="25"/>
      <c r="I16" s="27"/>
      <c r="J16" s="26"/>
      <c r="K16" s="28"/>
      <c r="L16" s="40">
        <v>173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/>
    </row>
    <row r="17" spans="2:23" s="3" customFormat="1" ht="12.75">
      <c r="B17" s="2"/>
      <c r="C17" s="2"/>
      <c r="D17" s="2"/>
      <c r="F17" s="7"/>
      <c r="G17" s="20"/>
      <c r="H17" s="20"/>
      <c r="I17" s="8"/>
      <c r="J17" s="9"/>
      <c r="K17" s="9"/>
      <c r="L17" s="41">
        <v>1855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</row>
    <row r="18" s="3" customFormat="1" ht="11.25">
      <c r="A18" s="1" t="str">
        <f>"Составлена в базисных ценах на 01.2009 г. и на 4 квартал 2012г."</f>
        <v>Составлена в базисных ценах на 01.2009 г. и на 4 квартал 2012г.</v>
      </c>
    </row>
    <row r="19" spans="1:12" s="3" customFormat="1" ht="13.5" thickBot="1">
      <c r="A19" s="10"/>
      <c r="L19" s="35"/>
    </row>
    <row r="20" spans="1:14" s="12" customFormat="1" ht="23.25" customHeight="1" thickBot="1">
      <c r="A20" s="122" t="s">
        <v>9</v>
      </c>
      <c r="B20" s="122" t="s">
        <v>0</v>
      </c>
      <c r="C20" s="122" t="s">
        <v>22</v>
      </c>
      <c r="D20" s="24" t="s">
        <v>23</v>
      </c>
      <c r="E20" s="122" t="s">
        <v>24</v>
      </c>
      <c r="F20" s="124" t="s">
        <v>25</v>
      </c>
      <c r="G20" s="125"/>
      <c r="H20" s="124" t="s">
        <v>26</v>
      </c>
      <c r="I20" s="130"/>
      <c r="J20" s="130"/>
      <c r="K20" s="125"/>
      <c r="L20" s="37"/>
      <c r="M20" s="122" t="s">
        <v>27</v>
      </c>
      <c r="N20" s="122" t="s">
        <v>28</v>
      </c>
    </row>
    <row r="21" spans="1:14" s="12" customFormat="1" ht="19.5" customHeight="1" thickBot="1">
      <c r="A21" s="123"/>
      <c r="B21" s="123"/>
      <c r="C21" s="123"/>
      <c r="D21" s="122" t="s">
        <v>33</v>
      </c>
      <c r="E21" s="123"/>
      <c r="F21" s="126"/>
      <c r="G21" s="127"/>
      <c r="H21" s="128" t="s">
        <v>29</v>
      </c>
      <c r="I21" s="129"/>
      <c r="J21" s="128" t="s">
        <v>30</v>
      </c>
      <c r="K21" s="129"/>
      <c r="L21" s="38"/>
      <c r="M21" s="123"/>
      <c r="N21" s="123"/>
    </row>
    <row r="22" spans="1:14" s="12" customFormat="1" ht="19.5" customHeight="1">
      <c r="A22" s="123"/>
      <c r="B22" s="123"/>
      <c r="C22" s="123"/>
      <c r="D22" s="123"/>
      <c r="E22" s="123"/>
      <c r="F22" s="78" t="s">
        <v>31</v>
      </c>
      <c r="G22" s="78" t="s">
        <v>32</v>
      </c>
      <c r="H22" s="78" t="s">
        <v>31</v>
      </c>
      <c r="I22" s="78" t="s">
        <v>32</v>
      </c>
      <c r="J22" s="78" t="s">
        <v>31</v>
      </c>
      <c r="K22" s="78" t="s">
        <v>32</v>
      </c>
      <c r="L22" s="38"/>
      <c r="M22" s="123"/>
      <c r="N22" s="123"/>
    </row>
    <row r="23" spans="1:14" ht="12.75">
      <c r="A23" s="79">
        <v>1</v>
      </c>
      <c r="B23" s="79">
        <v>2</v>
      </c>
      <c r="C23" s="79">
        <v>3</v>
      </c>
      <c r="D23" s="79">
        <v>4</v>
      </c>
      <c r="E23" s="79">
        <v>5</v>
      </c>
      <c r="F23" s="79">
        <v>6</v>
      </c>
      <c r="G23" s="79">
        <v>7</v>
      </c>
      <c r="H23" s="79">
        <v>8</v>
      </c>
      <c r="I23" s="79">
        <v>9</v>
      </c>
      <c r="J23" s="79">
        <v>10</v>
      </c>
      <c r="K23" s="79">
        <v>11</v>
      </c>
      <c r="L23" s="80"/>
      <c r="M23" s="79">
        <v>12</v>
      </c>
      <c r="N23" s="79">
        <v>13</v>
      </c>
    </row>
    <row r="24" spans="1:14" s="2" customFormat="1" ht="17.25" customHeight="1">
      <c r="A24" s="115" t="s">
        <v>91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1:14" ht="17.25" customHeight="1">
      <c r="A25" s="97" t="s">
        <v>92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14" s="43" customFormat="1" ht="12.75">
      <c r="A26" s="81">
        <v>1</v>
      </c>
      <c r="B26" s="82" t="s">
        <v>93</v>
      </c>
      <c r="C26" s="63" t="s">
        <v>94</v>
      </c>
      <c r="D26" s="83" t="s">
        <v>95</v>
      </c>
      <c r="E26" s="84">
        <v>3.52</v>
      </c>
      <c r="F26" s="85">
        <v>21.41</v>
      </c>
      <c r="G26" s="86">
        <v>75.36</v>
      </c>
      <c r="H26" s="85"/>
      <c r="I26" s="85"/>
      <c r="J26" s="85">
        <v>229.73</v>
      </c>
      <c r="K26" s="86">
        <v>808.65</v>
      </c>
      <c r="L26" s="87"/>
      <c r="M26" s="85">
        <f aca="true" t="shared" si="0" ref="M26:M33">IF(ISNUMBER(K26/G26),IF(NOT(K26/G26=0),K26/G26," ")," ")</f>
        <v>10.730493630573248</v>
      </c>
      <c r="N26" s="83"/>
    </row>
    <row r="27" spans="1:14" s="43" customFormat="1" ht="12.75">
      <c r="A27" s="81">
        <v>2</v>
      </c>
      <c r="B27" s="82" t="s">
        <v>96</v>
      </c>
      <c r="C27" s="63" t="s">
        <v>97</v>
      </c>
      <c r="D27" s="83" t="s">
        <v>95</v>
      </c>
      <c r="E27" s="84">
        <v>3.52</v>
      </c>
      <c r="F27" s="85">
        <v>19.59</v>
      </c>
      <c r="G27" s="86">
        <v>68.96</v>
      </c>
      <c r="H27" s="85"/>
      <c r="I27" s="85"/>
      <c r="J27" s="85">
        <v>210.2</v>
      </c>
      <c r="K27" s="86">
        <v>739.9</v>
      </c>
      <c r="L27" s="87"/>
      <c r="M27" s="85">
        <f t="shared" si="0"/>
        <v>10.729408352668214</v>
      </c>
      <c r="N27" s="83"/>
    </row>
    <row r="28" spans="1:14" s="43" customFormat="1" ht="12.75">
      <c r="A28" s="81">
        <v>3</v>
      </c>
      <c r="B28" s="82" t="s">
        <v>98</v>
      </c>
      <c r="C28" s="63" t="s">
        <v>99</v>
      </c>
      <c r="D28" s="83" t="s">
        <v>95</v>
      </c>
      <c r="E28" s="84">
        <v>8.8</v>
      </c>
      <c r="F28" s="85">
        <v>17.82</v>
      </c>
      <c r="G28" s="86">
        <v>156.82</v>
      </c>
      <c r="H28" s="85"/>
      <c r="I28" s="85"/>
      <c r="J28" s="85">
        <v>191.21</v>
      </c>
      <c r="K28" s="86">
        <v>1682.65</v>
      </c>
      <c r="L28" s="87"/>
      <c r="M28" s="85">
        <f t="shared" si="0"/>
        <v>10.729817625302896</v>
      </c>
      <c r="N28" s="83"/>
    </row>
    <row r="29" spans="1:14" s="43" customFormat="1" ht="12.75">
      <c r="A29" s="81">
        <v>4</v>
      </c>
      <c r="B29" s="82" t="s">
        <v>100</v>
      </c>
      <c r="C29" s="63" t="s">
        <v>101</v>
      </c>
      <c r="D29" s="83" t="s">
        <v>95</v>
      </c>
      <c r="E29" s="84">
        <v>1.76</v>
      </c>
      <c r="F29" s="85">
        <v>16.04</v>
      </c>
      <c r="G29" s="86">
        <v>28.23</v>
      </c>
      <c r="H29" s="85"/>
      <c r="I29" s="85"/>
      <c r="J29" s="85">
        <v>172.11</v>
      </c>
      <c r="K29" s="86">
        <v>302.91</v>
      </c>
      <c r="L29" s="87"/>
      <c r="M29" s="85">
        <f t="shared" si="0"/>
        <v>10.730074388947928</v>
      </c>
      <c r="N29" s="83"/>
    </row>
    <row r="30" spans="1:14" s="44" customFormat="1" ht="12.75">
      <c r="A30" s="81">
        <v>5</v>
      </c>
      <c r="B30" s="82" t="s">
        <v>102</v>
      </c>
      <c r="C30" s="63" t="s">
        <v>103</v>
      </c>
      <c r="D30" s="83" t="s">
        <v>95</v>
      </c>
      <c r="E30" s="84">
        <v>20.34</v>
      </c>
      <c r="F30" s="85">
        <v>12.16</v>
      </c>
      <c r="G30" s="86">
        <v>247.34</v>
      </c>
      <c r="H30" s="85"/>
      <c r="I30" s="85"/>
      <c r="J30" s="85">
        <v>130.51</v>
      </c>
      <c r="K30" s="86">
        <v>2654.57</v>
      </c>
      <c r="L30" s="87"/>
      <c r="M30" s="85">
        <f t="shared" si="0"/>
        <v>10.732473518234011</v>
      </c>
      <c r="N30" s="83"/>
    </row>
    <row r="31" spans="1:14" s="46" customFormat="1" ht="12.75">
      <c r="A31" s="81">
        <v>6</v>
      </c>
      <c r="B31" s="82" t="s">
        <v>104</v>
      </c>
      <c r="C31" s="63" t="s">
        <v>105</v>
      </c>
      <c r="D31" s="83" t="s">
        <v>95</v>
      </c>
      <c r="E31" s="84">
        <v>25.62</v>
      </c>
      <c r="F31" s="85">
        <v>13.27</v>
      </c>
      <c r="G31" s="86">
        <v>339.98</v>
      </c>
      <c r="H31" s="85"/>
      <c r="I31" s="85"/>
      <c r="J31" s="85">
        <v>142.39</v>
      </c>
      <c r="K31" s="86">
        <v>3648.03</v>
      </c>
      <c r="L31" s="87"/>
      <c r="M31" s="85">
        <f t="shared" si="0"/>
        <v>10.730131184187305</v>
      </c>
      <c r="N31" s="83"/>
    </row>
    <row r="32" spans="1:14" s="46" customFormat="1" ht="12.75">
      <c r="A32" s="81">
        <v>7</v>
      </c>
      <c r="B32" s="82">
        <v>2</v>
      </c>
      <c r="C32" s="63" t="s">
        <v>106</v>
      </c>
      <c r="D32" s="83" t="s">
        <v>95</v>
      </c>
      <c r="E32" s="84">
        <v>12.25</v>
      </c>
      <c r="F32" s="85">
        <v>0</v>
      </c>
      <c r="G32" s="86"/>
      <c r="H32" s="85"/>
      <c r="I32" s="85"/>
      <c r="J32" s="85">
        <v>0</v>
      </c>
      <c r="K32" s="86"/>
      <c r="L32" s="87"/>
      <c r="M32" s="85" t="str">
        <f t="shared" si="0"/>
        <v> </v>
      </c>
      <c r="N32" s="83"/>
    </row>
    <row r="33" spans="1:14" s="46" customFormat="1" ht="12.75">
      <c r="A33" s="88"/>
      <c r="B33" s="89" t="s">
        <v>107</v>
      </c>
      <c r="C33" s="90" t="s">
        <v>108</v>
      </c>
      <c r="D33" s="91" t="s">
        <v>109</v>
      </c>
      <c r="E33" s="92"/>
      <c r="F33" s="93"/>
      <c r="G33" s="94">
        <v>916</v>
      </c>
      <c r="H33" s="93"/>
      <c r="I33" s="93"/>
      <c r="J33" s="93"/>
      <c r="K33" s="94">
        <v>9837</v>
      </c>
      <c r="L33" s="95"/>
      <c r="M33" s="93">
        <f t="shared" si="0"/>
        <v>10.739082969432314</v>
      </c>
      <c r="N33" s="91"/>
    </row>
    <row r="34" spans="1:14" s="46" customFormat="1" ht="17.25" customHeight="1">
      <c r="A34" s="97" t="s">
        <v>110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s="46" customFormat="1" ht="33.75">
      <c r="A35" s="81">
        <v>9</v>
      </c>
      <c r="B35" s="82">
        <v>21102</v>
      </c>
      <c r="C35" s="63" t="s">
        <v>111</v>
      </c>
      <c r="D35" s="83" t="s">
        <v>112</v>
      </c>
      <c r="E35" s="84">
        <v>0.47</v>
      </c>
      <c r="F35" s="85">
        <v>134.07</v>
      </c>
      <c r="G35" s="86">
        <v>63.01</v>
      </c>
      <c r="H35" s="85"/>
      <c r="I35" s="85"/>
      <c r="J35" s="85">
        <v>649</v>
      </c>
      <c r="K35" s="86">
        <v>305.03</v>
      </c>
      <c r="L35" s="87"/>
      <c r="M35" s="85">
        <f aca="true" t="shared" si="1" ref="M35:M41">IF(ISNUMBER(K35/G35),IF(NOT(K35/G35=0),K35/G35," ")," ")</f>
        <v>4.8409776225995875</v>
      </c>
      <c r="N35" s="83" t="s">
        <v>113</v>
      </c>
    </row>
    <row r="36" spans="1:14" s="46" customFormat="1" ht="22.5">
      <c r="A36" s="81">
        <v>10</v>
      </c>
      <c r="B36" s="82">
        <v>30203</v>
      </c>
      <c r="C36" s="63" t="s">
        <v>114</v>
      </c>
      <c r="D36" s="83" t="s">
        <v>112</v>
      </c>
      <c r="E36" s="84">
        <v>1.16</v>
      </c>
      <c r="F36" s="85">
        <v>1.31</v>
      </c>
      <c r="G36" s="86">
        <v>1.52</v>
      </c>
      <c r="H36" s="85"/>
      <c r="I36" s="85"/>
      <c r="J36" s="85">
        <v>5</v>
      </c>
      <c r="K36" s="86">
        <v>5.8</v>
      </c>
      <c r="L36" s="87"/>
      <c r="M36" s="85">
        <f t="shared" si="1"/>
        <v>3.81578947368421</v>
      </c>
      <c r="N36" s="83" t="s">
        <v>113</v>
      </c>
    </row>
    <row r="37" spans="1:14" s="46" customFormat="1" ht="22.5">
      <c r="A37" s="81">
        <v>11</v>
      </c>
      <c r="B37" s="82">
        <v>30408</v>
      </c>
      <c r="C37" s="63" t="s">
        <v>115</v>
      </c>
      <c r="D37" s="83" t="s">
        <v>112</v>
      </c>
      <c r="E37" s="84">
        <v>1.16</v>
      </c>
      <c r="F37" s="85">
        <v>137.85</v>
      </c>
      <c r="G37" s="86">
        <v>159.91</v>
      </c>
      <c r="H37" s="85"/>
      <c r="I37" s="85"/>
      <c r="J37" s="85">
        <v>423</v>
      </c>
      <c r="K37" s="86">
        <v>490.68</v>
      </c>
      <c r="L37" s="87"/>
      <c r="M37" s="85">
        <f t="shared" si="1"/>
        <v>3.06847601775999</v>
      </c>
      <c r="N37" s="83" t="s">
        <v>113</v>
      </c>
    </row>
    <row r="38" spans="1:14" s="46" customFormat="1" ht="22.5">
      <c r="A38" s="81">
        <v>12</v>
      </c>
      <c r="B38" s="82">
        <v>31050</v>
      </c>
      <c r="C38" s="63" t="s">
        <v>116</v>
      </c>
      <c r="D38" s="83" t="s">
        <v>112</v>
      </c>
      <c r="E38" s="84">
        <v>10.63</v>
      </c>
      <c r="F38" s="85">
        <v>132.29</v>
      </c>
      <c r="G38" s="86">
        <v>1406.24</v>
      </c>
      <c r="H38" s="85"/>
      <c r="I38" s="85"/>
      <c r="J38" s="85">
        <v>564</v>
      </c>
      <c r="K38" s="86">
        <v>5995.32</v>
      </c>
      <c r="L38" s="87"/>
      <c r="M38" s="85">
        <f t="shared" si="1"/>
        <v>4.263368983957219</v>
      </c>
      <c r="N38" s="83" t="s">
        <v>113</v>
      </c>
    </row>
    <row r="39" spans="1:14" s="46" customFormat="1" ht="22.5">
      <c r="A39" s="81">
        <v>13</v>
      </c>
      <c r="B39" s="82">
        <v>40502</v>
      </c>
      <c r="C39" s="63" t="s">
        <v>117</v>
      </c>
      <c r="D39" s="83" t="s">
        <v>112</v>
      </c>
      <c r="E39" s="84">
        <v>0.05</v>
      </c>
      <c r="F39" s="85">
        <v>7.84</v>
      </c>
      <c r="G39" s="86">
        <v>0.39</v>
      </c>
      <c r="H39" s="85"/>
      <c r="I39" s="85"/>
      <c r="J39" s="85">
        <v>42</v>
      </c>
      <c r="K39" s="86">
        <v>2.1</v>
      </c>
      <c r="L39" s="87"/>
      <c r="M39" s="85">
        <f t="shared" si="1"/>
        <v>5.384615384615385</v>
      </c>
      <c r="N39" s="83" t="s">
        <v>113</v>
      </c>
    </row>
    <row r="40" spans="1:14" s="46" customFormat="1" ht="22.5">
      <c r="A40" s="81">
        <v>14</v>
      </c>
      <c r="B40" s="82">
        <v>400002</v>
      </c>
      <c r="C40" s="63" t="s">
        <v>118</v>
      </c>
      <c r="D40" s="83" t="s">
        <v>112</v>
      </c>
      <c r="E40" s="84">
        <v>0.47</v>
      </c>
      <c r="F40" s="85">
        <v>115.4</v>
      </c>
      <c r="G40" s="86">
        <v>54.23</v>
      </c>
      <c r="H40" s="85"/>
      <c r="I40" s="85"/>
      <c r="J40" s="85">
        <v>643</v>
      </c>
      <c r="K40" s="86">
        <v>302.21</v>
      </c>
      <c r="L40" s="87"/>
      <c r="M40" s="85">
        <f t="shared" si="1"/>
        <v>5.572745712705145</v>
      </c>
      <c r="N40" s="83" t="s">
        <v>113</v>
      </c>
    </row>
    <row r="41" spans="1:14" s="46" customFormat="1" ht="12.75">
      <c r="A41" s="88"/>
      <c r="B41" s="89" t="s">
        <v>107</v>
      </c>
      <c r="C41" s="90" t="s">
        <v>119</v>
      </c>
      <c r="D41" s="91" t="s">
        <v>109</v>
      </c>
      <c r="E41" s="92"/>
      <c r="F41" s="93"/>
      <c r="G41" s="94">
        <v>1686</v>
      </c>
      <c r="H41" s="93"/>
      <c r="I41" s="93"/>
      <c r="J41" s="93"/>
      <c r="K41" s="94">
        <v>7102</v>
      </c>
      <c r="L41" s="95"/>
      <c r="M41" s="93">
        <f t="shared" si="1"/>
        <v>4.212336892052194</v>
      </c>
      <c r="N41" s="91"/>
    </row>
    <row r="42" spans="1:14" s="46" customFormat="1" ht="17.25" customHeight="1">
      <c r="A42" s="97" t="s">
        <v>120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s="46" customFormat="1" ht="22.5">
      <c r="A43" s="81">
        <v>16</v>
      </c>
      <c r="B43" s="82" t="s">
        <v>121</v>
      </c>
      <c r="C43" s="63" t="s">
        <v>122</v>
      </c>
      <c r="D43" s="83" t="s">
        <v>123</v>
      </c>
      <c r="E43" s="84">
        <v>0.0008</v>
      </c>
      <c r="F43" s="85">
        <v>6620</v>
      </c>
      <c r="G43" s="86">
        <v>5.3</v>
      </c>
      <c r="H43" s="85">
        <v>32338.98</v>
      </c>
      <c r="I43" s="85">
        <v>25.87</v>
      </c>
      <c r="J43" s="85">
        <v>33246.32</v>
      </c>
      <c r="K43" s="86">
        <v>26.6</v>
      </c>
      <c r="L43" s="87"/>
      <c r="M43" s="85">
        <f aca="true" t="shared" si="2" ref="M43:M60">IF(ISNUMBER(K43/G43),IF(NOT(K43/G43=0),K43/G43," ")," ")</f>
        <v>5.018867924528302</v>
      </c>
      <c r="N43" s="83" t="s">
        <v>124</v>
      </c>
    </row>
    <row r="44" spans="1:14" s="46" customFormat="1" ht="22.5">
      <c r="A44" s="81">
        <v>17</v>
      </c>
      <c r="B44" s="82" t="s">
        <v>125</v>
      </c>
      <c r="C44" s="63" t="s">
        <v>126</v>
      </c>
      <c r="D44" s="83" t="s">
        <v>127</v>
      </c>
      <c r="E44" s="84">
        <v>0.0882</v>
      </c>
      <c r="F44" s="85">
        <v>7.57</v>
      </c>
      <c r="G44" s="86">
        <v>0.67</v>
      </c>
      <c r="H44" s="85">
        <v>26.67</v>
      </c>
      <c r="I44" s="85">
        <v>2.35</v>
      </c>
      <c r="J44" s="85">
        <v>27.86</v>
      </c>
      <c r="K44" s="86">
        <v>2.46</v>
      </c>
      <c r="L44" s="87"/>
      <c r="M44" s="85">
        <f t="shared" si="2"/>
        <v>3.671641791044776</v>
      </c>
      <c r="N44" s="83" t="s">
        <v>128</v>
      </c>
    </row>
    <row r="45" spans="1:14" s="46" customFormat="1" ht="12.75">
      <c r="A45" s="81">
        <v>18</v>
      </c>
      <c r="B45" s="82" t="s">
        <v>129</v>
      </c>
      <c r="C45" s="63" t="s">
        <v>130</v>
      </c>
      <c r="D45" s="83" t="s">
        <v>131</v>
      </c>
      <c r="E45" s="84">
        <v>0.168</v>
      </c>
      <c r="F45" s="85">
        <v>34.5</v>
      </c>
      <c r="G45" s="86">
        <v>5.8</v>
      </c>
      <c r="H45" s="85">
        <v>105.17</v>
      </c>
      <c r="I45" s="85">
        <v>17.67</v>
      </c>
      <c r="J45" s="85">
        <v>107.58</v>
      </c>
      <c r="K45" s="86">
        <v>18.07</v>
      </c>
      <c r="L45" s="87"/>
      <c r="M45" s="85">
        <f t="shared" si="2"/>
        <v>3.1155172413793104</v>
      </c>
      <c r="N45" s="83" t="s">
        <v>132</v>
      </c>
    </row>
    <row r="46" spans="1:14" s="46" customFormat="1" ht="33.75">
      <c r="A46" s="81">
        <v>19</v>
      </c>
      <c r="B46" s="82" t="s">
        <v>133</v>
      </c>
      <c r="C46" s="63" t="s">
        <v>134</v>
      </c>
      <c r="D46" s="83" t="s">
        <v>131</v>
      </c>
      <c r="E46" s="84">
        <v>0.224</v>
      </c>
      <c r="F46" s="85">
        <v>19.1</v>
      </c>
      <c r="G46" s="86">
        <v>4.28</v>
      </c>
      <c r="H46" s="85">
        <v>56</v>
      </c>
      <c r="I46" s="85">
        <v>12.54</v>
      </c>
      <c r="J46" s="85">
        <v>57.59</v>
      </c>
      <c r="K46" s="86">
        <v>12.9</v>
      </c>
      <c r="L46" s="87"/>
      <c r="M46" s="85">
        <f t="shared" si="2"/>
        <v>3.014018691588785</v>
      </c>
      <c r="N46" s="83" t="s">
        <v>135</v>
      </c>
    </row>
    <row r="47" spans="1:14" s="46" customFormat="1" ht="12.75">
      <c r="A47" s="81">
        <v>20</v>
      </c>
      <c r="B47" s="82" t="s">
        <v>136</v>
      </c>
      <c r="C47" s="63" t="s">
        <v>137</v>
      </c>
      <c r="D47" s="83" t="s">
        <v>138</v>
      </c>
      <c r="E47" s="84">
        <v>0.002</v>
      </c>
      <c r="F47" s="85">
        <v>214</v>
      </c>
      <c r="G47" s="86">
        <v>0.43</v>
      </c>
      <c r="H47" s="85">
        <v>310.5</v>
      </c>
      <c r="I47" s="85">
        <v>0.62</v>
      </c>
      <c r="J47" s="85">
        <v>317.1</v>
      </c>
      <c r="K47" s="86">
        <v>0.63</v>
      </c>
      <c r="L47" s="87"/>
      <c r="M47" s="85">
        <f t="shared" si="2"/>
        <v>1.4651162790697674</v>
      </c>
      <c r="N47" s="83" t="s">
        <v>139</v>
      </c>
    </row>
    <row r="48" spans="1:14" s="44" customFormat="1" ht="33.75">
      <c r="A48" s="81">
        <v>21</v>
      </c>
      <c r="B48" s="82" t="s">
        <v>140</v>
      </c>
      <c r="C48" s="63" t="s">
        <v>141</v>
      </c>
      <c r="D48" s="83" t="s">
        <v>131</v>
      </c>
      <c r="E48" s="84">
        <v>0.14</v>
      </c>
      <c r="F48" s="85">
        <v>91.3</v>
      </c>
      <c r="G48" s="86">
        <v>12.78</v>
      </c>
      <c r="H48" s="85">
        <v>313.51</v>
      </c>
      <c r="I48" s="85">
        <v>43.89</v>
      </c>
      <c r="J48" s="85">
        <v>320.13</v>
      </c>
      <c r="K48" s="86">
        <v>44.82</v>
      </c>
      <c r="L48" s="87"/>
      <c r="M48" s="85">
        <f t="shared" si="2"/>
        <v>3.507042253521127</v>
      </c>
      <c r="N48" s="83" t="s">
        <v>142</v>
      </c>
    </row>
    <row r="49" spans="1:14" s="44" customFormat="1" ht="12.75">
      <c r="A49" s="81">
        <v>22</v>
      </c>
      <c r="B49" s="82" t="s">
        <v>143</v>
      </c>
      <c r="C49" s="63" t="s">
        <v>144</v>
      </c>
      <c r="D49" s="83" t="s">
        <v>145</v>
      </c>
      <c r="E49" s="84">
        <v>0.0084</v>
      </c>
      <c r="F49" s="85">
        <v>50.41</v>
      </c>
      <c r="G49" s="86">
        <v>0.42</v>
      </c>
      <c r="H49" s="85">
        <v>126.33</v>
      </c>
      <c r="I49" s="85">
        <v>1.06</v>
      </c>
      <c r="J49" s="85">
        <v>129.67</v>
      </c>
      <c r="K49" s="86">
        <v>1.09</v>
      </c>
      <c r="L49" s="87"/>
      <c r="M49" s="85">
        <f t="shared" si="2"/>
        <v>2.5952380952380953</v>
      </c>
      <c r="N49" s="83" t="s">
        <v>146</v>
      </c>
    </row>
    <row r="50" spans="1:14" s="44" customFormat="1" ht="33.75">
      <c r="A50" s="81">
        <v>23</v>
      </c>
      <c r="B50" s="82" t="s">
        <v>147</v>
      </c>
      <c r="C50" s="63" t="s">
        <v>148</v>
      </c>
      <c r="D50" s="83" t="s">
        <v>123</v>
      </c>
      <c r="E50" s="84">
        <v>0.007</v>
      </c>
      <c r="F50" s="85">
        <v>82220</v>
      </c>
      <c r="G50" s="86">
        <v>575.54</v>
      </c>
      <c r="H50" s="85">
        <v>344976.65</v>
      </c>
      <c r="I50" s="85">
        <v>2414.84</v>
      </c>
      <c r="J50" s="85">
        <v>352140.91</v>
      </c>
      <c r="K50" s="86">
        <v>2464.99</v>
      </c>
      <c r="L50" s="87"/>
      <c r="M50" s="85">
        <f t="shared" si="2"/>
        <v>4.282916912812316</v>
      </c>
      <c r="N50" s="83" t="s">
        <v>149</v>
      </c>
    </row>
    <row r="51" spans="1:14" s="2" customFormat="1" ht="33.75">
      <c r="A51" s="81">
        <v>24</v>
      </c>
      <c r="B51" s="82" t="s">
        <v>150</v>
      </c>
      <c r="C51" s="63" t="s">
        <v>151</v>
      </c>
      <c r="D51" s="83" t="s">
        <v>131</v>
      </c>
      <c r="E51" s="84">
        <v>0.14</v>
      </c>
      <c r="F51" s="85">
        <v>35.7</v>
      </c>
      <c r="G51" s="86">
        <v>5</v>
      </c>
      <c r="H51" s="85">
        <v>94.09</v>
      </c>
      <c r="I51" s="85">
        <v>13.17</v>
      </c>
      <c r="J51" s="85">
        <v>96.28</v>
      </c>
      <c r="K51" s="86">
        <v>13.48</v>
      </c>
      <c r="L51" s="87"/>
      <c r="M51" s="85">
        <f t="shared" si="2"/>
        <v>2.696</v>
      </c>
      <c r="N51" s="83" t="s">
        <v>152</v>
      </c>
    </row>
    <row r="52" spans="1:14" s="2" customFormat="1" ht="12.75">
      <c r="A52" s="81">
        <v>25</v>
      </c>
      <c r="B52" s="82" t="s">
        <v>153</v>
      </c>
      <c r="C52" s="63" t="s">
        <v>154</v>
      </c>
      <c r="D52" s="83" t="s">
        <v>155</v>
      </c>
      <c r="E52" s="84">
        <v>3.36</v>
      </c>
      <c r="F52" s="85">
        <v>30.6</v>
      </c>
      <c r="G52" s="86">
        <v>102.82</v>
      </c>
      <c r="H52" s="85">
        <v>200.63</v>
      </c>
      <c r="I52" s="85">
        <v>674.12</v>
      </c>
      <c r="J52" s="85">
        <v>204.81</v>
      </c>
      <c r="K52" s="86">
        <v>688.16</v>
      </c>
      <c r="L52" s="87"/>
      <c r="M52" s="85">
        <f t="shared" si="2"/>
        <v>6.692861311028983</v>
      </c>
      <c r="N52" s="83" t="s">
        <v>156</v>
      </c>
    </row>
    <row r="53" spans="1:14" s="2" customFormat="1" ht="12.75">
      <c r="A53" s="81">
        <v>26</v>
      </c>
      <c r="B53" s="82" t="s">
        <v>157</v>
      </c>
      <c r="C53" s="63" t="s">
        <v>158</v>
      </c>
      <c r="D53" s="83" t="s">
        <v>145</v>
      </c>
      <c r="E53" s="84">
        <v>0.0336</v>
      </c>
      <c r="F53" s="85">
        <v>1787.25</v>
      </c>
      <c r="G53" s="86">
        <v>60.05</v>
      </c>
      <c r="H53" s="85">
        <v>5501.78</v>
      </c>
      <c r="I53" s="85">
        <v>184.86</v>
      </c>
      <c r="J53" s="85">
        <v>5611.87</v>
      </c>
      <c r="K53" s="86">
        <v>188.56</v>
      </c>
      <c r="L53" s="87"/>
      <c r="M53" s="85">
        <f t="shared" si="2"/>
        <v>3.140049958368027</v>
      </c>
      <c r="N53" s="83" t="s">
        <v>159</v>
      </c>
    </row>
    <row r="54" spans="1:14" s="2" customFormat="1" ht="33.75">
      <c r="A54" s="81">
        <v>27</v>
      </c>
      <c r="B54" s="82" t="s">
        <v>160</v>
      </c>
      <c r="C54" s="63" t="s">
        <v>161</v>
      </c>
      <c r="D54" s="83" t="s">
        <v>162</v>
      </c>
      <c r="E54" s="84">
        <v>0.0017</v>
      </c>
      <c r="F54" s="85">
        <v>17.8</v>
      </c>
      <c r="G54" s="86">
        <v>0.03</v>
      </c>
      <c r="H54" s="85">
        <v>50</v>
      </c>
      <c r="I54" s="85">
        <v>0.09</v>
      </c>
      <c r="J54" s="85">
        <v>51.11</v>
      </c>
      <c r="K54" s="86">
        <v>0.09</v>
      </c>
      <c r="L54" s="87"/>
      <c r="M54" s="85">
        <f t="shared" si="2"/>
        <v>3</v>
      </c>
      <c r="N54" s="83" t="s">
        <v>163</v>
      </c>
    </row>
    <row r="55" spans="1:14" ht="12.75">
      <c r="A55" s="81">
        <v>28</v>
      </c>
      <c r="B55" s="82" t="s">
        <v>164</v>
      </c>
      <c r="C55" s="63" t="s">
        <v>165</v>
      </c>
      <c r="D55" s="83" t="s">
        <v>155</v>
      </c>
      <c r="E55" s="84">
        <v>28.56</v>
      </c>
      <c r="F55" s="85">
        <v>3.86</v>
      </c>
      <c r="G55" s="86">
        <v>110.24</v>
      </c>
      <c r="H55" s="85">
        <v>12.63</v>
      </c>
      <c r="I55" s="85">
        <v>360.71</v>
      </c>
      <c r="J55" s="85">
        <v>12.89</v>
      </c>
      <c r="K55" s="86">
        <v>368.14</v>
      </c>
      <c r="L55" s="87"/>
      <c r="M55" s="85">
        <f t="shared" si="2"/>
        <v>3.3394412191582004</v>
      </c>
      <c r="N55" s="83" t="s">
        <v>166</v>
      </c>
    </row>
    <row r="56" spans="1:14" ht="12.75">
      <c r="A56" s="81">
        <v>29</v>
      </c>
      <c r="B56" s="82" t="s">
        <v>167</v>
      </c>
      <c r="C56" s="63" t="s">
        <v>168</v>
      </c>
      <c r="D56" s="83" t="s">
        <v>145</v>
      </c>
      <c r="E56" s="84">
        <v>0.0336</v>
      </c>
      <c r="F56" s="85">
        <v>5830</v>
      </c>
      <c r="G56" s="86">
        <v>195.89</v>
      </c>
      <c r="H56" s="85">
        <v>15100</v>
      </c>
      <c r="I56" s="85">
        <v>507.36</v>
      </c>
      <c r="J56" s="85">
        <v>15418.55</v>
      </c>
      <c r="K56" s="86">
        <v>518.06</v>
      </c>
      <c r="L56" s="87"/>
      <c r="M56" s="85">
        <f t="shared" si="2"/>
        <v>2.6446475062535097</v>
      </c>
      <c r="N56" s="83" t="s">
        <v>169</v>
      </c>
    </row>
    <row r="57" spans="1:14" ht="12.75">
      <c r="A57" s="81">
        <v>30</v>
      </c>
      <c r="B57" s="82" t="s">
        <v>170</v>
      </c>
      <c r="C57" s="63" t="s">
        <v>171</v>
      </c>
      <c r="D57" s="83" t="s">
        <v>145</v>
      </c>
      <c r="E57" s="84">
        <v>0.5712</v>
      </c>
      <c r="F57" s="85">
        <v>52.1</v>
      </c>
      <c r="G57" s="86">
        <v>29.76</v>
      </c>
      <c r="H57" s="85">
        <v>160.36</v>
      </c>
      <c r="I57" s="85">
        <v>91.6</v>
      </c>
      <c r="J57" s="85">
        <v>163.58</v>
      </c>
      <c r="K57" s="86">
        <v>93.44</v>
      </c>
      <c r="L57" s="87"/>
      <c r="M57" s="85">
        <f t="shared" si="2"/>
        <v>3.139784946236559</v>
      </c>
      <c r="N57" s="83" t="s">
        <v>159</v>
      </c>
    </row>
    <row r="58" spans="1:14" ht="12.75">
      <c r="A58" s="81">
        <v>31</v>
      </c>
      <c r="B58" s="82" t="s">
        <v>172</v>
      </c>
      <c r="C58" s="63" t="s">
        <v>173</v>
      </c>
      <c r="D58" s="83" t="s">
        <v>155</v>
      </c>
      <c r="E58" s="84">
        <v>3.36</v>
      </c>
      <c r="F58" s="85">
        <v>17.5</v>
      </c>
      <c r="G58" s="86">
        <v>58.8</v>
      </c>
      <c r="H58" s="85">
        <v>76.49</v>
      </c>
      <c r="I58" s="85">
        <v>257.01</v>
      </c>
      <c r="J58" s="85">
        <v>78.07</v>
      </c>
      <c r="K58" s="86">
        <v>262.32</v>
      </c>
      <c r="L58" s="87"/>
      <c r="M58" s="85">
        <f t="shared" si="2"/>
        <v>4.461224489795918</v>
      </c>
      <c r="N58" s="83" t="s">
        <v>174</v>
      </c>
    </row>
    <row r="59" spans="1:14" ht="33.75">
      <c r="A59" s="81">
        <v>32</v>
      </c>
      <c r="B59" s="82" t="s">
        <v>175</v>
      </c>
      <c r="C59" s="63" t="s">
        <v>176</v>
      </c>
      <c r="D59" s="83" t="s">
        <v>109</v>
      </c>
      <c r="E59" s="84">
        <v>11.807</v>
      </c>
      <c r="F59" s="85">
        <v>1</v>
      </c>
      <c r="G59" s="86">
        <v>11.81</v>
      </c>
      <c r="H59" s="85"/>
      <c r="I59" s="85"/>
      <c r="J59" s="85">
        <v>0</v>
      </c>
      <c r="K59" s="86"/>
      <c r="L59" s="87"/>
      <c r="M59" s="85" t="str">
        <f t="shared" si="2"/>
        <v> </v>
      </c>
      <c r="N59" s="83"/>
    </row>
    <row r="60" spans="1:14" ht="12.75">
      <c r="A60" s="88"/>
      <c r="B60" s="89" t="s">
        <v>107</v>
      </c>
      <c r="C60" s="90" t="s">
        <v>177</v>
      </c>
      <c r="D60" s="91" t="s">
        <v>109</v>
      </c>
      <c r="E60" s="92"/>
      <c r="F60" s="93"/>
      <c r="G60" s="94">
        <v>1179</v>
      </c>
      <c r="H60" s="93"/>
      <c r="I60" s="93"/>
      <c r="J60" s="93"/>
      <c r="K60" s="94">
        <v>4706</v>
      </c>
      <c r="L60" s="95"/>
      <c r="M60" s="93">
        <f t="shared" si="2"/>
        <v>3.9915182357930448</v>
      </c>
      <c r="N60" s="91"/>
    </row>
    <row r="61" spans="1:14" ht="12.75">
      <c r="A61" s="81"/>
      <c r="B61" s="82"/>
      <c r="C61" s="63"/>
      <c r="D61" s="84"/>
      <c r="E61" s="84"/>
      <c r="F61" s="85"/>
      <c r="G61" s="86"/>
      <c r="H61" s="85"/>
      <c r="I61" s="85"/>
      <c r="J61" s="85"/>
      <c r="K61" s="86"/>
      <c r="L61" s="87"/>
      <c r="M61" s="85"/>
      <c r="N61" s="83"/>
    </row>
    <row r="62" spans="1:5" ht="12.75">
      <c r="A62" s="42"/>
      <c r="B62" s="8" t="s">
        <v>38</v>
      </c>
      <c r="D62" s="42"/>
      <c r="E62" s="42"/>
    </row>
    <row r="63" spans="1:14" ht="12.75">
      <c r="A63" s="43"/>
      <c r="B63" s="8" t="s">
        <v>39</v>
      </c>
      <c r="C63" s="43"/>
      <c r="D63" s="43"/>
      <c r="E63" s="43"/>
      <c r="F63" s="43"/>
      <c r="G63" s="50">
        <v>0</v>
      </c>
      <c r="J63" s="43"/>
      <c r="K63" s="51">
        <v>0</v>
      </c>
      <c r="L63" s="52" t="str">
        <f>IF(ISNUMBER(K63/G63),ROUND(K63/G63,3),"-")</f>
        <v>-</v>
      </c>
      <c r="M63" s="59" t="str">
        <f>IF(ISNUMBER(K63/G63),K63/G63," ")</f>
        <v> </v>
      </c>
      <c r="N63" s="43"/>
    </row>
    <row r="64" spans="1:14" ht="12.75">
      <c r="A64" s="43"/>
      <c r="B64" s="8" t="s">
        <v>40</v>
      </c>
      <c r="C64" s="43"/>
      <c r="D64" s="43"/>
      <c r="E64" s="43"/>
      <c r="F64" s="43"/>
      <c r="G64" s="50">
        <v>4668</v>
      </c>
      <c r="H64" s="43"/>
      <c r="I64" s="43"/>
      <c r="J64" s="43"/>
      <c r="K64" s="51">
        <v>28961</v>
      </c>
      <c r="L64" s="52">
        <f aca="true" t="shared" si="3" ref="L64:L87">IF(ISNUMBER(K64/G64),ROUND(K64/G64,3),"-")</f>
        <v>6.204</v>
      </c>
      <c r="M64" s="59">
        <f aca="true" t="shared" si="4" ref="M64:M85">IF(ISNUMBER(K64/G64),K64/G64," ")</f>
        <v>6.204155955441302</v>
      </c>
      <c r="N64" s="43"/>
    </row>
    <row r="65" spans="1:14" ht="12.75">
      <c r="A65" s="43"/>
      <c r="B65" s="8" t="s">
        <v>41</v>
      </c>
      <c r="C65" s="43"/>
      <c r="D65" s="43"/>
      <c r="E65" s="43"/>
      <c r="F65" s="43"/>
      <c r="G65" s="50">
        <v>0</v>
      </c>
      <c r="H65" s="43"/>
      <c r="I65" s="43"/>
      <c r="J65" s="43"/>
      <c r="K65" s="51">
        <v>0</v>
      </c>
      <c r="L65" s="52" t="str">
        <f t="shared" si="3"/>
        <v>-</v>
      </c>
      <c r="M65" s="59" t="str">
        <f t="shared" si="4"/>
        <v> </v>
      </c>
      <c r="N65" s="43"/>
    </row>
    <row r="66" spans="1:14" ht="12.75">
      <c r="A66" s="43"/>
      <c r="B66" s="8" t="s">
        <v>42</v>
      </c>
      <c r="C66" s="43"/>
      <c r="D66" s="43"/>
      <c r="E66" s="43"/>
      <c r="F66" s="43"/>
      <c r="G66" s="50">
        <v>675</v>
      </c>
      <c r="H66" s="43"/>
      <c r="I66" s="43"/>
      <c r="J66" s="43"/>
      <c r="K66" s="51">
        <v>6609</v>
      </c>
      <c r="L66" s="52">
        <f t="shared" si="3"/>
        <v>9.791</v>
      </c>
      <c r="M66" s="59">
        <f t="shared" si="4"/>
        <v>9.79111111111111</v>
      </c>
      <c r="N66" s="43"/>
    </row>
    <row r="67" spans="1:14" ht="12.75">
      <c r="A67" s="42"/>
      <c r="B67" s="8" t="s">
        <v>43</v>
      </c>
      <c r="C67" s="44"/>
      <c r="D67" s="42"/>
      <c r="E67" s="42"/>
      <c r="F67" s="44"/>
      <c r="G67" s="50">
        <v>3781</v>
      </c>
      <c r="H67" s="43"/>
      <c r="I67" s="43"/>
      <c r="J67" s="44"/>
      <c r="K67" s="51">
        <v>21645</v>
      </c>
      <c r="L67" s="52">
        <f t="shared" si="3"/>
        <v>5.725</v>
      </c>
      <c r="M67" s="59">
        <f t="shared" si="4"/>
        <v>5.724676011637133</v>
      </c>
      <c r="N67" s="44"/>
    </row>
    <row r="68" spans="1:14" ht="12.75">
      <c r="A68" s="45"/>
      <c r="B68" s="8" t="s">
        <v>44</v>
      </c>
      <c r="C68" s="46"/>
      <c r="D68" s="45"/>
      <c r="E68" s="45"/>
      <c r="F68" s="46"/>
      <c r="G68" s="50"/>
      <c r="H68" s="44"/>
      <c r="I68" s="44"/>
      <c r="J68" s="46"/>
      <c r="K68" s="51"/>
      <c r="L68" s="52"/>
      <c r="M68" s="59" t="str">
        <f t="shared" si="4"/>
        <v> </v>
      </c>
      <c r="N68" s="46"/>
    </row>
    <row r="69" spans="1:14" ht="12.75">
      <c r="A69" s="47"/>
      <c r="B69" s="48" t="s">
        <v>63</v>
      </c>
      <c r="C69" s="46"/>
      <c r="D69" s="47"/>
      <c r="E69" s="47"/>
      <c r="F69" s="46"/>
      <c r="G69" s="50">
        <v>916</v>
      </c>
      <c r="H69" s="46"/>
      <c r="I69" s="46"/>
      <c r="J69" s="46"/>
      <c r="K69" s="51">
        <v>9837</v>
      </c>
      <c r="L69" s="52">
        <f t="shared" si="3"/>
        <v>10.739</v>
      </c>
      <c r="M69" s="59">
        <f t="shared" si="4"/>
        <v>10.739082969432314</v>
      </c>
      <c r="N69" s="46"/>
    </row>
    <row r="70" spans="1:14" ht="12.75">
      <c r="A70" s="47"/>
      <c r="B70" s="48" t="s">
        <v>45</v>
      </c>
      <c r="C70" s="46"/>
      <c r="D70" s="47"/>
      <c r="E70" s="47"/>
      <c r="F70" s="46"/>
      <c r="G70" s="50">
        <v>1179</v>
      </c>
      <c r="H70" s="46"/>
      <c r="I70" s="46"/>
      <c r="J70" s="46"/>
      <c r="K70" s="51">
        <v>4706</v>
      </c>
      <c r="L70" s="52">
        <f t="shared" si="3"/>
        <v>3.992</v>
      </c>
      <c r="M70" s="59">
        <f t="shared" si="4"/>
        <v>3.9915182357930448</v>
      </c>
      <c r="N70" s="46"/>
    </row>
    <row r="71" spans="1:14" ht="12.75">
      <c r="A71" s="47"/>
      <c r="B71" s="48" t="s">
        <v>46</v>
      </c>
      <c r="C71" s="46"/>
      <c r="D71" s="47"/>
      <c r="E71" s="47"/>
      <c r="F71" s="46"/>
      <c r="G71" s="50">
        <v>1686</v>
      </c>
      <c r="H71" s="46"/>
      <c r="I71" s="46"/>
      <c r="J71" s="46"/>
      <c r="K71" s="51">
        <v>7102</v>
      </c>
      <c r="L71" s="52">
        <f t="shared" si="3"/>
        <v>4.212</v>
      </c>
      <c r="M71" s="59">
        <f t="shared" si="4"/>
        <v>4.212336892052194</v>
      </c>
      <c r="N71" s="46"/>
    </row>
    <row r="72" spans="1:14" ht="12.75">
      <c r="A72" s="47"/>
      <c r="B72" s="53" t="s">
        <v>64</v>
      </c>
      <c r="C72" s="46"/>
      <c r="D72" s="47"/>
      <c r="E72" s="47"/>
      <c r="F72" s="46"/>
      <c r="G72" s="50">
        <v>173</v>
      </c>
      <c r="H72" s="46"/>
      <c r="I72" s="46"/>
      <c r="J72" s="46"/>
      <c r="K72" s="51">
        <v>1855</v>
      </c>
      <c r="L72" s="52"/>
      <c r="M72" s="59">
        <f t="shared" si="4"/>
        <v>10.722543352601155</v>
      </c>
      <c r="N72" s="46"/>
    </row>
    <row r="73" spans="1:14" ht="12.75">
      <c r="A73" s="47"/>
      <c r="B73" s="48" t="s">
        <v>47</v>
      </c>
      <c r="C73" s="46"/>
      <c r="D73" s="47"/>
      <c r="E73" s="47"/>
      <c r="F73" s="46"/>
      <c r="G73" s="50">
        <v>63.56</v>
      </c>
      <c r="H73" s="46"/>
      <c r="I73" s="46"/>
      <c r="J73" s="46"/>
      <c r="K73" s="51">
        <v>63.56</v>
      </c>
      <c r="L73" s="52">
        <f t="shared" si="3"/>
        <v>1</v>
      </c>
      <c r="M73" s="59">
        <f t="shared" si="4"/>
        <v>1</v>
      </c>
      <c r="N73" s="46"/>
    </row>
    <row r="74" spans="1:14" ht="12.75">
      <c r="A74" s="47"/>
      <c r="B74" s="48" t="s">
        <v>48</v>
      </c>
      <c r="C74" s="46"/>
      <c r="D74" s="47"/>
      <c r="E74" s="47"/>
      <c r="F74" s="46"/>
      <c r="G74" s="50">
        <v>12.25</v>
      </c>
      <c r="H74" s="46"/>
      <c r="I74" s="46"/>
      <c r="J74" s="46"/>
      <c r="K74" s="51">
        <v>12.25</v>
      </c>
      <c r="L74" s="52">
        <f t="shared" si="3"/>
        <v>1</v>
      </c>
      <c r="M74" s="59">
        <f t="shared" si="4"/>
        <v>1</v>
      </c>
      <c r="N74" s="46"/>
    </row>
    <row r="75" spans="1:14" ht="12.75">
      <c r="A75" s="47"/>
      <c r="B75" s="48" t="s">
        <v>49</v>
      </c>
      <c r="C75" s="46"/>
      <c r="D75" s="47"/>
      <c r="E75" s="47"/>
      <c r="F75" s="46"/>
      <c r="G75" s="50">
        <v>936</v>
      </c>
      <c r="H75" s="46"/>
      <c r="I75" s="46"/>
      <c r="J75" s="46"/>
      <c r="K75" s="51">
        <v>8552</v>
      </c>
      <c r="L75" s="52">
        <f t="shared" si="3"/>
        <v>9.137</v>
      </c>
      <c r="M75" s="59">
        <f t="shared" si="4"/>
        <v>9.136752136752136</v>
      </c>
      <c r="N75" s="46"/>
    </row>
    <row r="76" spans="1:14" ht="12.75">
      <c r="A76" s="47"/>
      <c r="B76" s="48" t="s">
        <v>50</v>
      </c>
      <c r="C76" s="46"/>
      <c r="D76" s="47"/>
      <c r="E76" s="47"/>
      <c r="F76" s="46"/>
      <c r="G76" s="50">
        <v>626</v>
      </c>
      <c r="H76" s="46"/>
      <c r="I76" s="46"/>
      <c r="J76" s="46"/>
      <c r="K76" s="51">
        <v>5373</v>
      </c>
      <c r="L76" s="52">
        <f t="shared" si="3"/>
        <v>8.583</v>
      </c>
      <c r="M76" s="59">
        <f t="shared" si="4"/>
        <v>8.583067092651758</v>
      </c>
      <c r="N76" s="46"/>
    </row>
    <row r="77" spans="1:14" ht="12.75">
      <c r="A77" s="47"/>
      <c r="B77" s="49" t="s">
        <v>51</v>
      </c>
      <c r="C77" s="46"/>
      <c r="D77" s="47"/>
      <c r="E77" s="47"/>
      <c r="F77" s="46"/>
      <c r="G77" s="50">
        <v>0</v>
      </c>
      <c r="H77" s="46"/>
      <c r="I77" s="46"/>
      <c r="J77" s="46"/>
      <c r="K77" s="51">
        <v>0</v>
      </c>
      <c r="L77" s="52" t="str">
        <f t="shared" si="3"/>
        <v>-</v>
      </c>
      <c r="M77" s="59" t="str">
        <f t="shared" si="4"/>
        <v> </v>
      </c>
      <c r="N77" s="46"/>
    </row>
    <row r="78" spans="1:14" ht="12.75">
      <c r="A78" s="47"/>
      <c r="B78" s="49" t="s">
        <v>52</v>
      </c>
      <c r="C78" s="46"/>
      <c r="D78" s="47"/>
      <c r="E78" s="47"/>
      <c r="F78" s="46"/>
      <c r="G78" s="50">
        <v>0</v>
      </c>
      <c r="H78" s="46"/>
      <c r="I78" s="46"/>
      <c r="J78" s="46"/>
      <c r="K78" s="51">
        <v>0</v>
      </c>
      <c r="L78" s="52" t="str">
        <f t="shared" si="3"/>
        <v>-</v>
      </c>
      <c r="M78" s="59" t="str">
        <f t="shared" si="4"/>
        <v> </v>
      </c>
      <c r="N78" s="46"/>
    </row>
    <row r="79" spans="1:14" ht="12.75">
      <c r="A79" s="47"/>
      <c r="B79" s="49" t="s">
        <v>53</v>
      </c>
      <c r="C79" s="46"/>
      <c r="D79" s="47"/>
      <c r="E79" s="47"/>
      <c r="F79" s="46"/>
      <c r="G79" s="50">
        <v>0</v>
      </c>
      <c r="H79" s="46"/>
      <c r="I79" s="46"/>
      <c r="J79" s="46"/>
      <c r="K79" s="51">
        <v>0</v>
      </c>
      <c r="L79" s="52" t="str">
        <f t="shared" si="3"/>
        <v>-</v>
      </c>
      <c r="M79" s="59" t="str">
        <f t="shared" si="4"/>
        <v> </v>
      </c>
      <c r="N79" s="46"/>
    </row>
    <row r="80" spans="1:14" ht="12.75">
      <c r="A80" s="47"/>
      <c r="B80" s="49" t="s">
        <v>54</v>
      </c>
      <c r="C80" s="46"/>
      <c r="D80" s="47"/>
      <c r="E80" s="47"/>
      <c r="F80" s="46"/>
      <c r="G80" s="50">
        <v>0</v>
      </c>
      <c r="H80" s="46"/>
      <c r="I80" s="46"/>
      <c r="J80" s="46"/>
      <c r="K80" s="51">
        <v>0</v>
      </c>
      <c r="L80" s="52" t="str">
        <f t="shared" si="3"/>
        <v>-</v>
      </c>
      <c r="M80" s="59" t="str">
        <f t="shared" si="4"/>
        <v> </v>
      </c>
      <c r="N80" s="46"/>
    </row>
    <row r="81" spans="1:14" ht="12.75">
      <c r="A81" s="47"/>
      <c r="B81" s="49" t="s">
        <v>55</v>
      </c>
      <c r="C81" s="46"/>
      <c r="D81" s="47"/>
      <c r="E81" s="47"/>
      <c r="F81" s="46"/>
      <c r="G81" s="50">
        <v>0</v>
      </c>
      <c r="H81" s="46"/>
      <c r="I81" s="46"/>
      <c r="J81" s="46"/>
      <c r="K81" s="51">
        <v>0</v>
      </c>
      <c r="L81" s="52" t="str">
        <f t="shared" si="3"/>
        <v>-</v>
      </c>
      <c r="M81" s="59" t="str">
        <f t="shared" si="4"/>
        <v> </v>
      </c>
      <c r="N81" s="46"/>
    </row>
    <row r="82" spans="1:14" ht="12.75">
      <c r="A82" s="47"/>
      <c r="B82" s="49" t="s">
        <v>56</v>
      </c>
      <c r="C82" s="46"/>
      <c r="D82" s="47"/>
      <c r="E82" s="47"/>
      <c r="F82" s="46"/>
      <c r="G82" s="50">
        <v>0</v>
      </c>
      <c r="H82" s="46"/>
      <c r="I82" s="46"/>
      <c r="J82" s="46"/>
      <c r="K82" s="51">
        <v>0</v>
      </c>
      <c r="L82" s="52" t="str">
        <f t="shared" si="3"/>
        <v>-</v>
      </c>
      <c r="M82" s="59" t="str">
        <f t="shared" si="4"/>
        <v> </v>
      </c>
      <c r="N82" s="46"/>
    </row>
    <row r="83" spans="1:14" ht="12.75">
      <c r="A83" s="47"/>
      <c r="B83" s="49" t="s">
        <v>57</v>
      </c>
      <c r="C83" s="46"/>
      <c r="D83" s="47"/>
      <c r="E83" s="47"/>
      <c r="F83" s="46"/>
      <c r="G83" s="50">
        <v>0</v>
      </c>
      <c r="H83" s="46"/>
      <c r="I83" s="46"/>
      <c r="J83" s="46"/>
      <c r="K83" s="51">
        <v>0</v>
      </c>
      <c r="L83" s="52" t="str">
        <f t="shared" si="3"/>
        <v>-</v>
      </c>
      <c r="M83" s="59" t="str">
        <f t="shared" si="4"/>
        <v> </v>
      </c>
      <c r="N83" s="46"/>
    </row>
    <row r="84" spans="1:14" ht="12.75">
      <c r="A84" s="47"/>
      <c r="B84" s="49" t="s">
        <v>58</v>
      </c>
      <c r="C84" s="46"/>
      <c r="D84" s="47"/>
      <c r="E84" s="47"/>
      <c r="F84" s="46"/>
      <c r="G84" s="50">
        <v>0</v>
      </c>
      <c r="H84" s="46"/>
      <c r="I84" s="46"/>
      <c r="J84" s="46"/>
      <c r="K84" s="51">
        <v>0</v>
      </c>
      <c r="L84" s="52" t="str">
        <f t="shared" si="3"/>
        <v>-</v>
      </c>
      <c r="M84" s="59" t="str">
        <f t="shared" si="4"/>
        <v> </v>
      </c>
      <c r="N84" s="46"/>
    </row>
    <row r="85" spans="1:14" ht="12.75">
      <c r="A85" s="42"/>
      <c r="B85" s="8" t="s">
        <v>59</v>
      </c>
      <c r="C85" s="44"/>
      <c r="D85" s="42"/>
      <c r="E85" s="42"/>
      <c r="F85" s="44"/>
      <c r="G85" s="50">
        <v>5343</v>
      </c>
      <c r="H85" s="46"/>
      <c r="I85" s="46"/>
      <c r="J85" s="44"/>
      <c r="K85" s="51">
        <v>35570</v>
      </c>
      <c r="L85" s="52">
        <f t="shared" si="3"/>
        <v>6.657</v>
      </c>
      <c r="M85" s="59">
        <f t="shared" si="4"/>
        <v>6.657308628111548</v>
      </c>
      <c r="N85" s="44"/>
    </row>
    <row r="86" spans="1:14" ht="12.75">
      <c r="A86" s="42"/>
      <c r="B86" s="49" t="s">
        <v>60</v>
      </c>
      <c r="C86" s="44"/>
      <c r="D86" s="42"/>
      <c r="E86" s="42"/>
      <c r="F86" s="44"/>
      <c r="G86" s="50">
        <f>IF(ISNUMBER(G75/G$69),ROUND(G75/G$69*100,2),"-")</f>
        <v>102.18</v>
      </c>
      <c r="H86" s="46"/>
      <c r="I86" s="46"/>
      <c r="J86" s="44"/>
      <c r="K86" s="50">
        <f>IF(ISNUMBER(K75/K$69),ROUND(K75/K$69*100,2),"-")</f>
        <v>86.94</v>
      </c>
      <c r="L86" s="52">
        <f t="shared" si="3"/>
        <v>0.851</v>
      </c>
      <c r="M86" s="44"/>
      <c r="N86" s="44"/>
    </row>
    <row r="87" spans="1:14" ht="12.75">
      <c r="A87" s="42"/>
      <c r="B87" s="49" t="s">
        <v>61</v>
      </c>
      <c r="C87" s="44"/>
      <c r="D87" s="42"/>
      <c r="E87" s="42"/>
      <c r="F87" s="44"/>
      <c r="G87" s="50">
        <f>IF(ISNUMBER(G76/G$69),ROUND(G76/G$69*100,2),"-")</f>
        <v>68.34</v>
      </c>
      <c r="H87" s="46"/>
      <c r="I87" s="46"/>
      <c r="J87" s="44"/>
      <c r="K87" s="50">
        <f>IF(ISNUMBER(K76/K$69),ROUND(K76/K$69*100,2),"-")</f>
        <v>54.62</v>
      </c>
      <c r="L87" s="52">
        <f t="shared" si="3"/>
        <v>0.799</v>
      </c>
      <c r="M87" s="44"/>
      <c r="N87" s="44"/>
    </row>
    <row r="88" spans="1:14" ht="12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39"/>
      <c r="M88" s="2"/>
      <c r="N88" s="2"/>
    </row>
    <row r="89" spans="1:14" ht="12.75">
      <c r="A89" s="18" t="s">
        <v>65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39"/>
      <c r="M89" s="2"/>
      <c r="N89" s="2"/>
    </row>
    <row r="90" spans="1:14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39"/>
      <c r="M90" s="2"/>
      <c r="N90" s="2"/>
    </row>
    <row r="91" spans="1:14" ht="12.75">
      <c r="A91" s="18" t="s">
        <v>19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39"/>
      <c r="M91" s="2"/>
      <c r="N91" s="2"/>
    </row>
  </sheetData>
  <sheetProtection/>
  <mergeCells count="31">
    <mergeCell ref="N20:N22"/>
    <mergeCell ref="D21:D22"/>
    <mergeCell ref="H21:I21"/>
    <mergeCell ref="J21:K21"/>
    <mergeCell ref="G14:H14"/>
    <mergeCell ref="J14:K14"/>
    <mergeCell ref="G15:H15"/>
    <mergeCell ref="J15:K15"/>
    <mergeCell ref="H20:K20"/>
    <mergeCell ref="A20:A22"/>
    <mergeCell ref="B20:B22"/>
    <mergeCell ref="C20:C22"/>
    <mergeCell ref="E20:E22"/>
    <mergeCell ref="F20:G21"/>
    <mergeCell ref="M20:M22"/>
    <mergeCell ref="G11:H11"/>
    <mergeCell ref="J11:K11"/>
    <mergeCell ref="G12:H12"/>
    <mergeCell ref="J12:K12"/>
    <mergeCell ref="G13:H13"/>
    <mergeCell ref="J13:K13"/>
    <mergeCell ref="A24:N24"/>
    <mergeCell ref="A25:N25"/>
    <mergeCell ref="A34:N34"/>
    <mergeCell ref="A42:N42"/>
    <mergeCell ref="A5:N5"/>
    <mergeCell ref="A6:N6"/>
    <mergeCell ref="A7:N7"/>
    <mergeCell ref="A8:N8"/>
    <mergeCell ref="G10:I10"/>
    <mergeCell ref="J10:M10"/>
  </mergeCells>
  <printOptions/>
  <pageMargins left="0.7874015748031497" right="0.3937007874015748" top="0.3937007874015748" bottom="0.3937007874015748" header="0.2362204724409449" footer="0.2362204724409449"/>
  <pageSetup fitToHeight="2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2013-04-30T07:42:07Z</cp:lastPrinted>
  <dcterms:created xsi:type="dcterms:W3CDTF">2003-01-28T12:33:10Z</dcterms:created>
  <dcterms:modified xsi:type="dcterms:W3CDTF">2013-05-20T11:27:38Z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