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375" windowWidth="9660" windowHeight="640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  <author>&lt;&gt;</author>
    <author>YuKazaeva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220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222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L2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nsavkin</author>
    <author>&lt;&gt;</author>
  </authors>
  <commentList>
    <comment ref="A5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45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47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127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27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27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27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Q15" authorId="4">
      <text>
        <r>
          <rPr>
            <b/>
            <sz val="8"/>
            <rFont val="Tahoma"/>
            <family val="2"/>
          </rPr>
          <t xml:space="preserve">  &lt;Итого ОЗП&gt;</t>
        </r>
        <r>
          <rPr>
            <sz val="8"/>
            <rFont val="Tahoma"/>
            <family val="2"/>
          </rPr>
          <t xml:space="preserve">
</t>
        </r>
      </text>
    </comment>
    <comment ref="R15" authorId="4">
      <text>
        <r>
          <rPr>
            <b/>
            <sz val="8"/>
            <rFont val="Tahoma"/>
            <family val="2"/>
          </rPr>
          <t xml:space="preserve">  &lt;Итого ОЗП&gt;</t>
        </r>
      </text>
    </comment>
    <comment ref="G127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5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<sst xmlns="http://schemas.openxmlformats.org/spreadsheetml/2006/main" count="1175" uniqueCount="815">
  <si>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</si>
  <si>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</si>
  <si>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</si>
  <si>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</si>
  <si>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</si>
  <si>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</si>
  <si>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</si>
  <si>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</si>
  <si>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</si>
  <si>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</si>
  <si>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</si>
  <si>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</si>
  <si>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</si>
  <si>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</si>
  <si>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</si>
  <si>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</si>
  <si>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</si>
  <si>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</si>
  <si>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</si>
  <si>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</si>
  <si>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</si>
  <si>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</si>
  <si>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</si>
  <si>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</si>
  <si>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</si>
  <si>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</si>
  <si>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</si>
  <si>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</si>
  <si>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</si>
  <si>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</si>
  <si>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</si>
  <si>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</si>
  <si>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</si>
  <si>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</si>
  <si>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</si>
  <si>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</si>
  <si>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</si>
  <si>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</si>
  <si>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 xml:space="preserve">                           Раздел 1. Демонтажные работы</t>
  </si>
  <si>
    <t>ТЕРм12-12-001-10
Арматура фланцевая с ручным приводом или без привода водопроводная на условное давление до 4 МПа, диаметр условного прохода: 100 мм
КОЭФ. К ПОЗИЦИИ:
Демонтаж оборудования, которое не подлежит дальнейшему использованию (предназначено в лом) без разборки и резки ОЗП=0,3; ЭМ=0,3; ЗПМ=0,3; МАТ=0; ТЗ=0,3; ТЗМ=0,3
1 шт.</t>
  </si>
  <si>
    <t>6
4+2</t>
  </si>
  <si>
    <t>26,67
_____
3,14</t>
  </si>
  <si>
    <t>160
_____
19</t>
  </si>
  <si>
    <t>723
_____
187</t>
  </si>
  <si>
    <t>Накладные расходы от ФОТ(1390 руб.)</t>
  </si>
  <si>
    <t>80%*0.85</t>
  </si>
  <si>
    <t>Сметная прибыль от ФОТ(1390 руб.)</t>
  </si>
  <si>
    <t>60%*0.8</t>
  </si>
  <si>
    <t>Всего с НР и СП</t>
  </si>
  <si>
    <t/>
  </si>
  <si>
    <t>ТЕРм12-12-003-06
Арматура фланцевая с электрическим приводом на условное давление до 4 МПа, диаметр условного прохода: 100 мм
КОЭФ. К ПОЗИЦИИ:
Демонтаж оборудования, которое не подлежит дальнейшему использованию (предназначено в лом) без разборки и резки ОЗП=0,3; ЭМ=0,3; ЗПМ=0,3; МАТ=0; ТЗ=0,3; ТЗМ=0,3
1 шт.</t>
  </si>
  <si>
    <t>3
1+2</t>
  </si>
  <si>
    <t>51,36
_____
5,88</t>
  </si>
  <si>
    <t>154
_____
18</t>
  </si>
  <si>
    <t>696
_____
175</t>
  </si>
  <si>
    <t>Накладные расходы от ФОТ(994 руб.)</t>
  </si>
  <si>
    <t>Сметная прибыль от ФОТ(994 руб.)</t>
  </si>
  <si>
    <t>ТЕРм06-01-005-01
Трубы водоподводящие и пароотводящие с выносными циклонами, опорами и подвесками барабанных котлов, работающих на: газомазутном топливе, паропроизводительностью 2,5 т/ч, давлением 1,4 МПа
КОЭФ. К ПОЗИЦИИ:
Демонтаж оборудования, которое не подлежит дальнейшему использованию (предназначено в лом) без разборки и резки ОЗП=0,3; ЭМ=0,3; ЗПМ=0,3; МАТ=0; ТЗ=0,3; ТЗМ=0,3
1 т</t>
  </si>
  <si>
    <t>1519,6
_____
128,12</t>
  </si>
  <si>
    <t>389
_____
33</t>
  </si>
  <si>
    <t>2091
_____
326</t>
  </si>
  <si>
    <t>Накладные расходы от ФОТ(12007 руб.)</t>
  </si>
  <si>
    <t>Сметная прибыль от ФОТ(12007 руб.)</t>
  </si>
  <si>
    <t>Итого прямые затраты по разделу</t>
  </si>
  <si>
    <t>703,00
_____
70,00</t>
  </si>
  <si>
    <t>3510,00
_____
688,00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</si>
  <si>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</si>
  <si>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</si>
  <si>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1.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 ОЗП=1,2; ЭМ=1,2; ЗПМ=1,2; ТЗ=1,2; ТЗМ=1,2  (Поз. 1-3)</t>
  </si>
  <si>
    <t>140,60
_____
14,00</t>
  </si>
  <si>
    <t>702,00
_____
137,60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</si>
  <si>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</si>
  <si>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</si>
  <si>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</si>
  <si>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</si>
  <si>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</si>
  <si>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</si>
  <si>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Демонтажные работы</t>
  </si>
  <si>
    <t xml:space="preserve">    Монтаж оборудования</t>
  </si>
  <si>
    <t xml:space="preserve">    Итого</t>
  </si>
  <si>
    <t xml:space="preserve">    Итого по разделу 1 Демонтажные работы</t>
  </si>
  <si>
    <t xml:space="preserve">                           Раздел 2. Монтажные работы</t>
  </si>
  <si>
    <t>ТЕРм12-01-008-12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159 мм
100 м трубопровода</t>
  </si>
  <si>
    <t>0,0774
(7+3*0,13+1*0,35)/100</t>
  </si>
  <si>
    <t>4426,24
_____
966,15</t>
  </si>
  <si>
    <t>9278,84
_____
892,24</t>
  </si>
  <si>
    <t>343
_____
75</t>
  </si>
  <si>
    <t>718
_____
69</t>
  </si>
  <si>
    <t>3405
_____
287</t>
  </si>
  <si>
    <t>3216
_____
686</t>
  </si>
  <si>
    <t>Накладные расходы от ФОТ(4909 руб.)</t>
  </si>
  <si>
    <t>Сметная прибыль от ФОТ(4909 руб.)</t>
  </si>
  <si>
    <t>ТЕРм12-01-008-10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108 мм
100 м трубопровода</t>
  </si>
  <si>
    <t>0,0158
(1+0,1+2*0,24)/100</t>
  </si>
  <si>
    <t>3842,56
_____
606,2</t>
  </si>
  <si>
    <t>7583,54
_____
735,96</t>
  </si>
  <si>
    <t>61
_____
9</t>
  </si>
  <si>
    <t>120
_____
12</t>
  </si>
  <si>
    <t>603
_____
37</t>
  </si>
  <si>
    <t>537
_____
116</t>
  </si>
  <si>
    <t>Накладные расходы от ФОТ(863 руб.)</t>
  </si>
  <si>
    <t>Сметная прибыль от ФОТ(863 руб.)</t>
  </si>
  <si>
    <t>ТЕРм12-01-008-09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89 мм
100 м трубопровода</t>
  </si>
  <si>
    <t>0,1072
(10+2*0,075+3*0,19)/100</t>
  </si>
  <si>
    <t>3502,08
_____
398,67</t>
  </si>
  <si>
    <t>7350,26
_____
718,05</t>
  </si>
  <si>
    <t>375
_____
43</t>
  </si>
  <si>
    <t>788
_____
77</t>
  </si>
  <si>
    <t>3731
_____
161</t>
  </si>
  <si>
    <t>3521
_____
765</t>
  </si>
  <si>
    <t>Накладные расходы от ФОТ(5395 руб.)</t>
  </si>
  <si>
    <t>Сметная прибыль от ФОТ(5395 руб.)</t>
  </si>
  <si>
    <t>ТЕРм12-01-008-07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57 мм
100 м трубопровода</t>
  </si>
  <si>
    <t>0,01
1/100</t>
  </si>
  <si>
    <t>3076,48
_____
520,78</t>
  </si>
  <si>
    <t>6074,48
_____
586,33</t>
  </si>
  <si>
    <t>31
_____
5</t>
  </si>
  <si>
    <t>61
_____
6</t>
  </si>
  <si>
    <t>306
_____
17</t>
  </si>
  <si>
    <t>272
_____
58</t>
  </si>
  <si>
    <t>Накладные расходы от ФОТ(437 руб.)</t>
  </si>
  <si>
    <t>Сметная прибыль от ФОТ(437 руб.)</t>
  </si>
  <si>
    <t>ТЕРм12-01-008-04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32 мм
100 м трубопровода</t>
  </si>
  <si>
    <t>0,35
35/100</t>
  </si>
  <si>
    <t>2468,48
_____
269,55</t>
  </si>
  <si>
    <t>5089,53
_____
479,46</t>
  </si>
  <si>
    <t>864
_____
95</t>
  </si>
  <si>
    <t>1781
_____
168</t>
  </si>
  <si>
    <t>8586
_____
311</t>
  </si>
  <si>
    <t>7939
_____
1668</t>
  </si>
  <si>
    <t>Накладные расходы от ФОТ(12305 руб.)</t>
  </si>
  <si>
    <t>Сметная прибыль от ФОТ(12305 руб.)</t>
  </si>
  <si>
    <t>ТЕРм12-01-008-03
Трубопровод в дизельных, насосно-компрессорных, парокотельных и т.п., монтируемый из труб и готовых деталей, на условное давление не более 2,5 МПа, диаметр труб наружный: 25 мм
100 м трубопровода</t>
  </si>
  <si>
    <t>0,17
17/100</t>
  </si>
  <si>
    <t>2407,68
_____
225,41</t>
  </si>
  <si>
    <t>5053,96
_____
479,46</t>
  </si>
  <si>
    <t>409
_____
39</t>
  </si>
  <si>
    <t>859
_____
82</t>
  </si>
  <si>
    <t>4068
_____
125</t>
  </si>
  <si>
    <t>3824
_____
810</t>
  </si>
  <si>
    <t>Накладные расходы от ФОТ(5854 руб.)</t>
  </si>
  <si>
    <t>Сметная прибыль от ФОТ(5854 руб.)</t>
  </si>
  <si>
    <t>ТСЦ-103-0176
Трубы стальные электросварные прямошовные со снятой фаской из стали марок БСт2кп-БСт4кп и БСт2пс-БСт4пс наружный диаметр: 159 мм, толщина стенки 4,5 мм
м</t>
  </si>
  <si>
    <t xml:space="preserve">
_____
113</t>
  </si>
  <si>
    <t xml:space="preserve">
_____
791</t>
  </si>
  <si>
    <t xml:space="preserve">
_____
3414</t>
  </si>
  <si>
    <t>ТСЦ-103-0161
Трубы стальные электросварные прямошовные со снятой фаской из стали марок БСт2кп-БСт4кп и БСт2пс-БСт4пс наружный диаметр: 108 мм, толщина стенки 4 мм
м</t>
  </si>
  <si>
    <t xml:space="preserve">
_____
67,3</t>
  </si>
  <si>
    <t xml:space="preserve">
_____
67</t>
  </si>
  <si>
    <t xml:space="preserve">
_____
292</t>
  </si>
  <si>
    <t>ТСЦ-103-0153
Трубы стальные электросварные прямошовные со снятой фаской из стали марок БСт2кп-БСт4кп и БСт2пс-БСт4пс наружный диаметр: 89 мм, толщина стенки 3,0 мм
м</t>
  </si>
  <si>
    <t xml:space="preserve">
_____
41,6</t>
  </si>
  <si>
    <t xml:space="preserve">
_____
416</t>
  </si>
  <si>
    <t xml:space="preserve">
_____
1804</t>
  </si>
  <si>
    <t>ТСЦ-103-0139
Трубы стальные электросварные прямошовные со снятой фаской из стали марок БСт2кп-БСт4кп и БСт2пс-БСт4пс наружный диаметр: 57 мм, толщина стенки 3,5 мм
м</t>
  </si>
  <si>
    <t xml:space="preserve">
_____
30,2</t>
  </si>
  <si>
    <t xml:space="preserve">
_____
30</t>
  </si>
  <si>
    <t xml:space="preserve">
_____
131</t>
  </si>
  <si>
    <t>ТСЦ-103-0132
Трубы стальные электросварные прямошовные со снятой фаской из стали марок БСт2кп-БСт4кп и БСт2пс-БСт4пс наружный диаметр: 32 мм, толщина стенки 3 мм
м</t>
  </si>
  <si>
    <t xml:space="preserve">
_____
14</t>
  </si>
  <si>
    <t xml:space="preserve">
_____
490</t>
  </si>
  <si>
    <t xml:space="preserve">
_____
2134</t>
  </si>
  <si>
    <t>ТСЦ-103-0131
Трубы стальные электросварные прямошовные со снятой фаской из стали марок БСт2кп-БСт4кп и БСт2пс-БСт4пс наружный диаметр: 32 мм, толщина стенки 2,5 мм
м</t>
  </si>
  <si>
    <t xml:space="preserve">
_____
11,9</t>
  </si>
  <si>
    <t xml:space="preserve">
_____
202</t>
  </si>
  <si>
    <t xml:space="preserve">
_____
877</t>
  </si>
  <si>
    <t>ТСЦ-507-1994
Отводы 90 град. с радиусом кривизны R=1,5 Ду на Ру до 16 МПа (160 кгс/см2), диаметром условного прохода: 150 мм, наружным диаметром 159 мм, толщиной стенки 4,5 мм
шт.</t>
  </si>
  <si>
    <t xml:space="preserve">
_____
173</t>
  </si>
  <si>
    <t xml:space="preserve">
_____
432</t>
  </si>
  <si>
    <t>ТСЦ-507-1982
Отводы 90 град. с радиусом кривизны R=1,5 Ду на Ру до 16 МПа (160 кгс/см2), диаметром условного прохода: 100 мм, наружным диаметром 108 мм, толщиной стенки 4 мм
шт.</t>
  </si>
  <si>
    <t xml:space="preserve">
_____
68</t>
  </si>
  <si>
    <t xml:space="preserve">
_____
136</t>
  </si>
  <si>
    <t xml:space="preserve">
_____
375</t>
  </si>
  <si>
    <t>ТСЦ-507-1979
Отводы 90 град. с радиусом кривизны R=1,5 Ду на Ру до 16 МПа (160 кгс/см2), диаметром условного прохода: 80 мм, наружным диаметром 89 мм, толщиной стенки 3,5 мм
шт.</t>
  </si>
  <si>
    <t xml:space="preserve">
_____
42,3</t>
  </si>
  <si>
    <t xml:space="preserve">
_____
127</t>
  </si>
  <si>
    <t xml:space="preserve">
_____
322</t>
  </si>
  <si>
    <t>ТСЦ-507-2310
Переходы концентрические на Ру до 16 МПа (160 кгс/см2) диаметром условного прохода: 150х100 мм, наружным диаметром и толщиной стенки 159х4,5-108х4 мм
шт.</t>
  </si>
  <si>
    <t xml:space="preserve">
_____
121</t>
  </si>
  <si>
    <t xml:space="preserve">
_____
363</t>
  </si>
  <si>
    <t xml:space="preserve">
_____
536</t>
  </si>
  <si>
    <t>ТСЦ-507-2299
Переходы концентрические на Ру до 16 МПа (160 кгс/см2) диаметром условного прохода: 125х100 мм, наружным диаметром и толщиной стенки 133х5-108х4 мм
шт.</t>
  </si>
  <si>
    <t xml:space="preserve">
_____
128</t>
  </si>
  <si>
    <t xml:space="preserve">
_____
345</t>
  </si>
  <si>
    <t>ТСЦ-507-2288
Переходы концентрические на Ру до 16 МПа (160 кгс/см2) диаметром условного прохода: 80х50 мм, наружным диаметром и толщиной стенки 89х3,5-57х3 мм
шт.</t>
  </si>
  <si>
    <t xml:space="preserve">
_____
135</t>
  </si>
  <si>
    <t xml:space="preserve">
_____
91</t>
  </si>
  <si>
    <t>ТСЦ-507-2387
Заглушки эллиптические на Ру 10 МПа (100 кгс/см2) из стали 20, диаметром условного прохода: 80 мм, наружным диаметром 89 мм, толщиной стенки 8,0 мм
шт.</t>
  </si>
  <si>
    <t xml:space="preserve">
_____
58,2</t>
  </si>
  <si>
    <t xml:space="preserve">
_____
58</t>
  </si>
  <si>
    <t xml:space="preserve">
_____
111</t>
  </si>
  <si>
    <t>ТСЦ-507-2393
Заглушки эллиптические на Ру 10 МПа (100 кгс/см2) из стали 20, диаметром условного прохода: 150 мм, наружным диаметром 159 мм, толщиной стенки 8,0 мм
шт.</t>
  </si>
  <si>
    <t xml:space="preserve">
_____
132</t>
  </si>
  <si>
    <t xml:space="preserve">
_____
239</t>
  </si>
  <si>
    <t>0,00303
0,303/100</t>
  </si>
  <si>
    <t>12
_____
1</t>
  </si>
  <si>
    <t>23
_____
2</t>
  </si>
  <si>
    <t>116
_____
7</t>
  </si>
  <si>
    <t>103
_____
22</t>
  </si>
  <si>
    <t>Накладные расходы от ФОТ(165 руб.)</t>
  </si>
  <si>
    <t>Сметная прибыль от ФОТ(165 руб.)</t>
  </si>
  <si>
    <t>0,00243
0,243/100</t>
  </si>
  <si>
    <t>18
_____
2</t>
  </si>
  <si>
    <t>85
_____
3</t>
  </si>
  <si>
    <t>80
_____
17</t>
  </si>
  <si>
    <t>Накладные расходы от ФОТ(122 руб.)</t>
  </si>
  <si>
    <t>Сметная прибыль от ФОТ(122 руб.)</t>
  </si>
  <si>
    <t xml:space="preserve">
_____
85</t>
  </si>
  <si>
    <t xml:space="preserve">
_____
215</t>
  </si>
  <si>
    <t>ТЕР09-03-039-01
Монтаж опорных конструкций: для крепления трубопроводов внутри зданий и сооружений массой до 0,1 т
1 т конструкций</t>
  </si>
  <si>
    <t>0,076
окр(4*(5,46+13,56)/1000;3)</t>
  </si>
  <si>
    <t>920,12
_____
297,26</t>
  </si>
  <si>
    <t>284,27
_____
1,8</t>
  </si>
  <si>
    <t>70
_____
22</t>
  </si>
  <si>
    <t>695
_____
91</t>
  </si>
  <si>
    <t>137
_____
1</t>
  </si>
  <si>
    <t>Накладные расходы от ФОТ(835 руб.)</t>
  </si>
  <si>
    <t>90%*0.85</t>
  </si>
  <si>
    <t>Сметная прибыль от ФОТ(835 руб.)</t>
  </si>
  <si>
    <t>85%*(0.85*0.8)</t>
  </si>
  <si>
    <t>ТСЦ-201-0843
Конструкции стальные индивидуальные: решетчатые сварные массой до 0,1 т
т</t>
  </si>
  <si>
    <t xml:space="preserve">
_____
11820</t>
  </si>
  <si>
    <t xml:space="preserve">
_____
898</t>
  </si>
  <si>
    <t xml:space="preserve">
_____
4193</t>
  </si>
  <si>
    <t>ТЕР16-02-007-06
Установка фланцевых соединений на стальных трубопроводах диаметром: 150 мм
1 соединение</t>
  </si>
  <si>
    <t>2
1+1</t>
  </si>
  <si>
    <t>30,72
_____
429,07</t>
  </si>
  <si>
    <t>61
_____
859</t>
  </si>
  <si>
    <t>611
_____
2421</t>
  </si>
  <si>
    <t>Накладные расходы от ФОТ(733 руб.)</t>
  </si>
  <si>
    <t>128%*0.85</t>
  </si>
  <si>
    <t>Сметная прибыль от ФОТ(733 руб.)</t>
  </si>
  <si>
    <t>83%*(0.85*0.8)</t>
  </si>
  <si>
    <t>ТЕР16-02-007-04
Установка фланцевых соединений на стальных трубопроводах диаметром: 100 мм
1 соединение</t>
  </si>
  <si>
    <t>18,31
_____
208,71</t>
  </si>
  <si>
    <t>37
_____
417</t>
  </si>
  <si>
    <t>364
_____
1208</t>
  </si>
  <si>
    <t>ТЕР16-02-007-03
Установка фланцевых соединений на стальных трубопроводах диаметром: 80 мм
1 соединение</t>
  </si>
  <si>
    <t>3
1+1+1</t>
  </si>
  <si>
    <t>18,31
_____
145,3</t>
  </si>
  <si>
    <t>55
_____
436</t>
  </si>
  <si>
    <t>546
_____
1347</t>
  </si>
  <si>
    <t>Накладные расходы от ФОТ(655 руб.)</t>
  </si>
  <si>
    <t>Сметная прибыль от ФОТ(655 руб.)</t>
  </si>
  <si>
    <t>ТЕР16-02-007-01
Установка фланцевых соединений на стальных трубопроводах диаметром: 50 мм
1 соединение</t>
  </si>
  <si>
    <t>12,04
_____
107,85</t>
  </si>
  <si>
    <t>12
_____
108</t>
  </si>
  <si>
    <t>120
_____
309</t>
  </si>
  <si>
    <t>Накладные расходы от ФОТ(144 руб.)</t>
  </si>
  <si>
    <t>Сметная прибыль от ФОТ(144 руб.)</t>
  </si>
  <si>
    <t>ТЕРм11-02-022-06
Ротаметр, счетчик, преобразователь, устанавливаемые на фланцевых соединениях, диаметр условного прохода: до 120 мм
1 шт.</t>
  </si>
  <si>
    <t>68,29
_____
30,87</t>
  </si>
  <si>
    <t>68
_____
31</t>
  </si>
  <si>
    <t>679
_____
114</t>
  </si>
  <si>
    <t>Накладные расходы от ФОТ(815 руб.)</t>
  </si>
  <si>
    <t>Сметная прибыль от ФОТ(815 руб.)</t>
  </si>
  <si>
    <t>ТЕРм11-02-022-05
Ротаметр, счетчик, преобразователь, устанавливаемые на фланцевых соединениях, диаметр условного прохода: до 80 мм
1 шт.</t>
  </si>
  <si>
    <t>45,53
_____
30,26</t>
  </si>
  <si>
    <t>46
_____
29</t>
  </si>
  <si>
    <t>453
_____
112</t>
  </si>
  <si>
    <t>Накладные расходы от ФОТ(544 руб.)</t>
  </si>
  <si>
    <t>Сметная прибыль от ФОТ(544 руб.)</t>
  </si>
  <si>
    <t>ТСЦ-999-0001
Счетчик газа Ду80 СГ16М-160, 47710/1,18/3,34
шт</t>
  </si>
  <si>
    <t>ТСЦ-999-0002
Счетчик газа Ду100 СГ16М-160, 57681/1,18/3,34
шт</t>
  </si>
  <si>
    <t>ТЕРм12-12-001-12
Арматура фланцевая с ручным приводом или без привода водопроводная на условное давление до 4 МПа, диаметр условного прохода: 150 мм
1 шт.</t>
  </si>
  <si>
    <t>71,62
_____
25,7</t>
  </si>
  <si>
    <t>143,25
_____
16,82</t>
  </si>
  <si>
    <t>72
_____
26</t>
  </si>
  <si>
    <t>143
_____
17</t>
  </si>
  <si>
    <t>712
_____
85</t>
  </si>
  <si>
    <t>647
_____
167</t>
  </si>
  <si>
    <t>Накладные расходы от ФОТ(1054 руб.)</t>
  </si>
  <si>
    <t>Сметная прибыль от ФОТ(1054 руб.)</t>
  </si>
  <si>
    <t>ТЕРм12-12-001-09
Арматура фланцевая с ручным приводом или без привода водопроводная на условное давление до 4 МПа, диаметр условного прохода: 80 мм
1 шт.</t>
  </si>
  <si>
    <t>53,02
_____
10,02</t>
  </si>
  <si>
    <t>86,53
_____
10,29</t>
  </si>
  <si>
    <t>53
_____
10</t>
  </si>
  <si>
    <t>87
_____
10</t>
  </si>
  <si>
    <t>527
_____
34</t>
  </si>
  <si>
    <t>391
_____
102</t>
  </si>
  <si>
    <t>Накладные расходы от ФОТ(754 руб.)</t>
  </si>
  <si>
    <t>Сметная прибыль от ФОТ(754 руб.)</t>
  </si>
  <si>
    <t>СЦМ-300-9230-58
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150
шт.</t>
  </si>
  <si>
    <t xml:space="preserve">
_____
4530</t>
  </si>
  <si>
    <t xml:space="preserve">
_____
11638</t>
  </si>
  <si>
    <t>СЦМ-300-9230-55
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80
шт.</t>
  </si>
  <si>
    <t xml:space="preserve">
_____
1290</t>
  </si>
  <si>
    <t xml:space="preserve">
_____
2662</t>
  </si>
  <si>
    <t>ТЕРм12-12-001-07
Арматура фланцевая с ручным приводом или без привода водопроводная на условное давление до 4 МПа, диаметр условного прохода: 50 мм
1 шт.</t>
  </si>
  <si>
    <t>42,44
_____
5,62</t>
  </si>
  <si>
    <t>46,62
_____
5,55</t>
  </si>
  <si>
    <t>42
_____
6</t>
  </si>
  <si>
    <t>47
_____
6</t>
  </si>
  <si>
    <t>422
_____
19</t>
  </si>
  <si>
    <t>211
_____
55</t>
  </si>
  <si>
    <t>Накладные расходы от ФОТ(572 руб.)</t>
  </si>
  <si>
    <t>Сметная прибыль от ФОТ(572 руб.)</t>
  </si>
  <si>
    <t>ТЕРм12-12-001-10
Арматура фланцевая с ручным приводом или без привода водопроводная на условное давление до 4 МПа, диаметр условного прохода: 100 мм
1 шт.</t>
  </si>
  <si>
    <t>54,36
_____
17,25</t>
  </si>
  <si>
    <t>88,9
_____
10,45</t>
  </si>
  <si>
    <t>54
_____
18</t>
  </si>
  <si>
    <t>89
_____
10</t>
  </si>
  <si>
    <t>540
_____
57</t>
  </si>
  <si>
    <t>402
_____
104</t>
  </si>
  <si>
    <t>Накладные расходы от ФОТ(773 руб.)</t>
  </si>
  <si>
    <t>Сметная прибыль от ФОТ(773 руб.)</t>
  </si>
  <si>
    <t>СЦМ-300-9002-2209
Заслонки регулирующие малого сопротивления: ЗМС-50
шт.</t>
  </si>
  <si>
    <t xml:space="preserve">
_____
1630</t>
  </si>
  <si>
    <t xml:space="preserve">
_____
10206</t>
  </si>
  <si>
    <t>СЦМ-300-9002-2212
Заслонки регулирующие малого сопротивления: ЗМС-100
шт.</t>
  </si>
  <si>
    <t xml:space="preserve">
_____
2410</t>
  </si>
  <si>
    <t xml:space="preserve">
_____
11334</t>
  </si>
  <si>
    <t>ТЕРм12-12-003-05
Арматура фланцевая с электрическим приводом на условное давление до 4 МПа, диаметр условного прохода: 80 мм
1 шт.</t>
  </si>
  <si>
    <t>70,28
_____
10,37</t>
  </si>
  <si>
    <t>127,27
_____
14,37</t>
  </si>
  <si>
    <t>70
_____
11</t>
  </si>
  <si>
    <t>127
_____
14</t>
  </si>
  <si>
    <t>699
_____
34</t>
  </si>
  <si>
    <t>575
_____
143</t>
  </si>
  <si>
    <t>Накладные расходы от ФОТ(1011 руб.)</t>
  </si>
  <si>
    <t>Сметная прибыль от ФОТ(1011 руб.)</t>
  </si>
  <si>
    <t>ТЕРм12-12-003-08
Арматура фланцевая с электрическим приводом на условное давление до 4 МПа, диаметр условного прохода: 150 мм
1 шт.</t>
  </si>
  <si>
    <t>98,13
_____
26,23</t>
  </si>
  <si>
    <t>246,7
_____
28,41</t>
  </si>
  <si>
    <t>98
_____
26</t>
  </si>
  <si>
    <t>247
_____
28</t>
  </si>
  <si>
    <t>975
_____
86</t>
  </si>
  <si>
    <t>1115
_____
282</t>
  </si>
  <si>
    <t>Накладные расходы от ФОТ(1508 руб.)</t>
  </si>
  <si>
    <t>Сметная прибыль от ФОТ(1508 руб.)</t>
  </si>
  <si>
    <t>ТСЦ-999-0003
Блок электромагнитных клапанов С3Н-4-05, 43315/1,18/3,34
шт</t>
  </si>
  <si>
    <t>ТСЦ-999-0004
Блок электромагнитных клапанов С6Н-4-73, 203320/1,18/3,34
шт</t>
  </si>
  <si>
    <t>ТЕРм12-12-009-03
Арматура муфтовая с ручным приводом или без привода водопроводная на условное давление до 10 МПа, диаметр условного прохода: 20 мм
1 шт.</t>
  </si>
  <si>
    <t>58,37
_____
6,36</t>
  </si>
  <si>
    <t>233
_____
25</t>
  </si>
  <si>
    <t>2320
_____
78</t>
  </si>
  <si>
    <t>Накладные расходы от ФОТ(2784 руб.)</t>
  </si>
  <si>
    <t>Сметная прибыль от ФОТ(2784 руб.)</t>
  </si>
  <si>
    <t>ТЕРм12-12-009-02
Арматура муфтовая с ручным приводом или без привода водопроводная на условное давление до 10 МПа, диаметр условного прохода: 15 мм
1 шт.</t>
  </si>
  <si>
    <t>58,37
_____
4,85</t>
  </si>
  <si>
    <t>350
_____
30</t>
  </si>
  <si>
    <t>3480
_____
89</t>
  </si>
  <si>
    <t>Накладные расходы от ФОТ(4176 руб.)</t>
  </si>
  <si>
    <t>Сметная прибыль от ФОТ(4176 руб.)</t>
  </si>
  <si>
    <t>ТСЦ-901-0001
IVR Кран шаровый д/газа  3/4" 100 ВР ст. ручка, 5,22*43/1,18/2,52
шт</t>
  </si>
  <si>
    <t xml:space="preserve">
_____
75,48</t>
  </si>
  <si>
    <t xml:space="preserve">
_____
302</t>
  </si>
  <si>
    <t xml:space="preserve">
_____
761</t>
  </si>
  <si>
    <t>ТСЦ-901-0002
IVR Кран шаровый д/газа  1/2" 100 ВР ст. ручка, 3,99*43/1,18/2,52
шт</t>
  </si>
  <si>
    <t xml:space="preserve">
_____
57,7</t>
  </si>
  <si>
    <t xml:space="preserve">
_____
231</t>
  </si>
  <si>
    <t xml:space="preserve">
_____
582</t>
  </si>
  <si>
    <t>ТСЦ-901-0003
Запорный кран для манометра Watts, 300/1,18/2,52
шт</t>
  </si>
  <si>
    <t xml:space="preserve">
_____
100,89</t>
  </si>
  <si>
    <t xml:space="preserve">
_____
508</t>
  </si>
  <si>
    <t>ТЕР13-03-002-04
Огрунтовка металлических поверхностей за один раз: грунтовкой ГФ-021
100 м2 окрашиваемой поверхности</t>
  </si>
  <si>
    <t>71,47
_____
250,36</t>
  </si>
  <si>
    <t>10,15
_____
0,12</t>
  </si>
  <si>
    <t>8
_____
30</t>
  </si>
  <si>
    <t>83
_____
83</t>
  </si>
  <si>
    <t>Накладные расходы от ФОТ(100 руб.)</t>
  </si>
  <si>
    <t>Сметная прибыль от ФОТ(100 руб.)</t>
  </si>
  <si>
    <t>70%*(0.85*0.8)</t>
  </si>
  <si>
    <t>ТЕР13-03-004-07
Окраска металлических огрунтованных поверхностей: эмалью ХВ-125
100 м2 окрашиваемой поверхности</t>
  </si>
  <si>
    <t>28,33
_____
809,71</t>
  </si>
  <si>
    <t>7,83
_____
0,12</t>
  </si>
  <si>
    <t>3
_____
95</t>
  </si>
  <si>
    <t>33
_____
291</t>
  </si>
  <si>
    <t>Накладные расходы от ФОТ(40 руб.)</t>
  </si>
  <si>
    <t>Сметная прибыль от ФОТ(40 руб.)</t>
  </si>
  <si>
    <t>3436,00
_____
17408,00</t>
  </si>
  <si>
    <t>5290,00
_____
503,00</t>
  </si>
  <si>
    <t>34159,00
_____
60983,00</t>
  </si>
  <si>
    <t>23768,00
_____
4996,00</t>
  </si>
  <si>
    <t xml:space="preserve">     1.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 ОЗП=1,2; ЭМ=1,2; ЗПМ=1,2; ТЗ=1,2; ТЗМ=1,2  (Поз. 28-33, 55-56, 4-27, 34-35, 38-47, 50-54)</t>
  </si>
  <si>
    <t>1058,00
_____
100,60</t>
  </si>
  <si>
    <t>4753,60
_____
999,20</t>
  </si>
  <si>
    <t>Итого по разделу 2 Монтажные работы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</si>
  <si>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</si>
  <si>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</si>
  <si>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</si>
  <si>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 по разделу 2 Монтажные работы</t>
  </si>
  <si>
    <t>Итого прямые затраты по смете</t>
  </si>
  <si>
    <t>4574,00
_____
17408,00</t>
  </si>
  <si>
    <t>5993,00
_____
573,00</t>
  </si>
  <si>
    <t>45464,00
_____
60983,00</t>
  </si>
  <si>
    <t>27278,00
_____
5684,00</t>
  </si>
  <si>
    <t>Итого прямые затраты по смете с учетом коэффициентов к итогам</t>
  </si>
  <si>
    <t xml:space="preserve">     1.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 ОЗП=1,2; ЭМ=1,2; ЗПМ=1,2; ТЗ=1,2; ТЗМ=1,2  (Поз. 28-33, 55-56, 1-27, 34-35, 38-47, 50-54)</t>
  </si>
  <si>
    <t>1198,60
_____
114,60</t>
  </si>
  <si>
    <t>5455,60
_____
1136,80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</si>
  <si>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</si>
  <si>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</si>
  <si>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</si>
  <si>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</si>
  <si>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1-3-2</t>
  </si>
  <si>
    <t>Рабочий монтажник (ср 3,2)</t>
  </si>
  <si>
    <t xml:space="preserve">чел.час
</t>
  </si>
  <si>
    <t xml:space="preserve">11,05
</t>
  </si>
  <si>
    <t xml:space="preserve">109,85
</t>
  </si>
  <si>
    <t>1-3-5</t>
  </si>
  <si>
    <t>Рабочий строитель (ср 3,5)</t>
  </si>
  <si>
    <t xml:space="preserve">11,47
</t>
  </si>
  <si>
    <t xml:space="preserve">113,96
</t>
  </si>
  <si>
    <t>1-4-0</t>
  </si>
  <si>
    <t>Рабочий монтажник (ср 4)</t>
  </si>
  <si>
    <t xml:space="preserve">12,16
</t>
  </si>
  <si>
    <t xml:space="preserve">120,85
</t>
  </si>
  <si>
    <t>1-4-2</t>
  </si>
  <si>
    <t>Рабочий строитель (ср 4,2)</t>
  </si>
  <si>
    <t xml:space="preserve">12,54
</t>
  </si>
  <si>
    <t xml:space="preserve">124,59
</t>
  </si>
  <si>
    <t>1-4-7</t>
  </si>
  <si>
    <t>Рабочий строитель (ср 4,7)</t>
  </si>
  <si>
    <t xml:space="preserve">13,46
</t>
  </si>
  <si>
    <t xml:space="preserve">133,78
</t>
  </si>
  <si>
    <t>1-5-7</t>
  </si>
  <si>
    <t>Рабочий монтажник (ср 5,7)</t>
  </si>
  <si>
    <t xml:space="preserve">15,64
</t>
  </si>
  <si>
    <t xml:space="preserve">155,41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</si>
  <si>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</si>
  <si>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</si>
  <si>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</si>
  <si>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</si>
  <si>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</si>
  <si>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</si>
  <si>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оборудования: 10 т</t>
  </si>
  <si>
    <t xml:space="preserve">маш.-ч
</t>
  </si>
  <si>
    <t xml:space="preserve">134,07
</t>
  </si>
  <si>
    <t xml:space="preserve">606
</t>
  </si>
  <si>
    <t>ГК ЕТО, пост.№3/1</t>
  </si>
  <si>
    <t>Краны на автомобильном ходу при работе на других видах строительства: 10 т</t>
  </si>
  <si>
    <t>Автопогрузчики 5 т</t>
  </si>
  <si>
    <t xml:space="preserve">111,55
</t>
  </si>
  <si>
    <t xml:space="preserve">415
</t>
  </si>
  <si>
    <t>Лебедки электрические тяговым усилием: до 5,79 кН (0,59 т)</t>
  </si>
  <si>
    <t xml:space="preserve">2,31
</t>
  </si>
  <si>
    <t xml:space="preserve">6
</t>
  </si>
  <si>
    <t>Лебедки электрические тяговым усилием: до 31,39 кН (3,2 т)</t>
  </si>
  <si>
    <t xml:space="preserve">7,98
</t>
  </si>
  <si>
    <t xml:space="preserve">26
</t>
  </si>
  <si>
    <t>Установки для сварки: ручной дуговой (постоянного тока)</t>
  </si>
  <si>
    <t xml:space="preserve">7,84
</t>
  </si>
  <si>
    <t xml:space="preserve">42
</t>
  </si>
  <si>
    <t>Аппарат для газовой сварки и резки</t>
  </si>
  <si>
    <t xml:space="preserve">1,29
</t>
  </si>
  <si>
    <t xml:space="preserve">3
</t>
  </si>
  <si>
    <t>Преобразователи сварочные с номинальным сварочным током 315-500 А</t>
  </si>
  <si>
    <t xml:space="preserve">10,97
</t>
  </si>
  <si>
    <t xml:space="preserve">79
</t>
  </si>
  <si>
    <t>Электрические печи для сушки сварочных материалов с регулированием температуры в пределах: от 80 °С до 500 °С</t>
  </si>
  <si>
    <t xml:space="preserve">7,01
</t>
  </si>
  <si>
    <t>Дефектоскопы ультразвуковые</t>
  </si>
  <si>
    <t xml:space="preserve">8,15
</t>
  </si>
  <si>
    <t xml:space="preserve">20
</t>
  </si>
  <si>
    <t>Агрегаты наполнительно-опрессовочные: до 300 м3/ч</t>
  </si>
  <si>
    <t xml:space="preserve">246,65
</t>
  </si>
  <si>
    <t xml:space="preserve">970,72
</t>
  </si>
  <si>
    <t>ЧелСЦена, февраль 2012 г., ч.2</t>
  </si>
  <si>
    <t>Машины шлифовальные: электрические</t>
  </si>
  <si>
    <t xml:space="preserve">1,86
</t>
  </si>
  <si>
    <t xml:space="preserve">8
</t>
  </si>
  <si>
    <t>Машины электрозачистные</t>
  </si>
  <si>
    <t xml:space="preserve">10,51
</t>
  </si>
  <si>
    <t xml:space="preserve">43,16
</t>
  </si>
  <si>
    <t>Станок: токарно-винторезный</t>
  </si>
  <si>
    <t xml:space="preserve">27,95
</t>
  </si>
  <si>
    <t xml:space="preserve">203,61
</t>
  </si>
  <si>
    <t>Агрегаты окрасочные высокого давления для окраски поверхностей конструкций мощностью: 1 кВт</t>
  </si>
  <si>
    <t xml:space="preserve">7,12
</t>
  </si>
  <si>
    <t xml:space="preserve">12
</t>
  </si>
  <si>
    <t>Автомобили бортовые, грузоподъемность: до 5 т</t>
  </si>
  <si>
    <t xml:space="preserve">103,2
</t>
  </si>
  <si>
    <t xml:space="preserve">462
</t>
  </si>
  <si>
    <t>Тягачи седельные, грузоподъемность: 12 т</t>
  </si>
  <si>
    <t xml:space="preserve">126,88
</t>
  </si>
  <si>
    <t xml:space="preserve">618
</t>
  </si>
  <si>
    <t>Полуприцепы общего назначения, грузоподъемность: 12 т</t>
  </si>
  <si>
    <t xml:space="preserve">48,1
</t>
  </si>
  <si>
    <t>Итого по строительным машинам</t>
  </si>
  <si>
    <t xml:space="preserve">                  Материалы</t>
  </si>
  <si>
    <t>101-0072</t>
  </si>
  <si>
    <t>Битумы нефтяные строительные изоляционные БНИ-IV-3, БНИ-IV, БНИ-V</t>
  </si>
  <si>
    <t xml:space="preserve">т
</t>
  </si>
  <si>
    <t xml:space="preserve">3390
</t>
  </si>
  <si>
    <t xml:space="preserve">15548,67
</t>
  </si>
  <si>
    <t>Среднее (13.02.030,13.02.032)</t>
  </si>
  <si>
    <t>101-0092</t>
  </si>
  <si>
    <t>Болты с шестигранной головкой диаметром резьбы: 16 (18) мм</t>
  </si>
  <si>
    <t xml:space="preserve">13160
</t>
  </si>
  <si>
    <t xml:space="preserve">49192,33
</t>
  </si>
  <si>
    <t>08.05.1698</t>
  </si>
  <si>
    <t>101-0309</t>
  </si>
  <si>
    <t>Канаты пеньковые пропитанные</t>
  </si>
  <si>
    <t xml:space="preserve">33750
</t>
  </si>
  <si>
    <t xml:space="preserve">106090,78
</t>
  </si>
  <si>
    <t>Среднее (10.01.396/30301.03*32875.34, 10.01.392)</t>
  </si>
  <si>
    <t>101-0324</t>
  </si>
  <si>
    <t>Кислород технический: газообразный</t>
  </si>
  <si>
    <t xml:space="preserve">м3
</t>
  </si>
  <si>
    <t xml:space="preserve">6,2
</t>
  </si>
  <si>
    <t xml:space="preserve">40,54
</t>
  </si>
  <si>
    <t>26.03.080</t>
  </si>
  <si>
    <t>101-0797</t>
  </si>
  <si>
    <t>Проволока горячекатаная в мотках, диаметром 6,3-6,5 мм</t>
  </si>
  <si>
    <t xml:space="preserve">4650
</t>
  </si>
  <si>
    <t xml:space="preserve">24670,39
</t>
  </si>
  <si>
    <t>Постановл. № 3/1 от 20.02.2012 г., п.118</t>
  </si>
  <si>
    <t>101-0806</t>
  </si>
  <si>
    <t>Проволока сварочная легированная диаметром: 2 мм</t>
  </si>
  <si>
    <t xml:space="preserve">13150
</t>
  </si>
  <si>
    <t xml:space="preserve">40672,88
</t>
  </si>
  <si>
    <t>Среднее (08.05.043, 08.05.0413, 08.05.044)</t>
  </si>
  <si>
    <t>101-1019</t>
  </si>
  <si>
    <t>Швеллеры № 40 из стали марки: Ст0</t>
  </si>
  <si>
    <t xml:space="preserve">4977,24
</t>
  </si>
  <si>
    <t xml:space="preserve">28922,99
</t>
  </si>
  <si>
    <t>08.04.086/5349.52*4822.3</t>
  </si>
  <si>
    <t>101-1515</t>
  </si>
  <si>
    <t>Электроды диаметром: 4 мм Э46</t>
  </si>
  <si>
    <t xml:space="preserve">11520
</t>
  </si>
  <si>
    <t xml:space="preserve">50122,33
</t>
  </si>
  <si>
    <t>Среднее (08.07.010, 08.07.030, 08.07.100)</t>
  </si>
  <si>
    <t>101-1518</t>
  </si>
  <si>
    <t>Электроды диаметром: 4 мм Э50А</t>
  </si>
  <si>
    <t xml:space="preserve">48384,8
</t>
  </si>
  <si>
    <t>08.07.060</t>
  </si>
  <si>
    <t>101-1519</t>
  </si>
  <si>
    <t>Электроды диаметром: 4 мм Э55</t>
  </si>
  <si>
    <t xml:space="preserve">13018,67
</t>
  </si>
  <si>
    <t>101-1522</t>
  </si>
  <si>
    <t>Электроды диаметром: 5 мм Э42А</t>
  </si>
  <si>
    <t xml:space="preserve">10660
</t>
  </si>
  <si>
    <t xml:space="preserve">48690,85
</t>
  </si>
  <si>
    <t>08.07.007</t>
  </si>
  <si>
    <t>101-1602</t>
  </si>
  <si>
    <t>Ацетилен газообразный технический</t>
  </si>
  <si>
    <t xml:space="preserve">101
</t>
  </si>
  <si>
    <t xml:space="preserve">307,24
</t>
  </si>
  <si>
    <t>Постановл. № 3/1 от 20.02.2012 г., п.381</t>
  </si>
  <si>
    <t>101-1698</t>
  </si>
  <si>
    <t>Углекислый газ</t>
  </si>
  <si>
    <t xml:space="preserve">3536,5
</t>
  </si>
  <si>
    <t xml:space="preserve">9523,98
</t>
  </si>
  <si>
    <t>26.03.998</t>
  </si>
  <si>
    <t>101-1703</t>
  </si>
  <si>
    <t>Прокладки резиновые (пластина техническая прессованная)</t>
  </si>
  <si>
    <t xml:space="preserve">кг
</t>
  </si>
  <si>
    <t xml:space="preserve">22,8
</t>
  </si>
  <si>
    <t xml:space="preserve">98,68
</t>
  </si>
  <si>
    <t>Среднее (11.06.409, 11.06.410, 11.06.411, 11.06.412, 11.06.413)</t>
  </si>
  <si>
    <t>101-1714</t>
  </si>
  <si>
    <t>Болты с гайками и шайбами строительные</t>
  </si>
  <si>
    <t xml:space="preserve">17290
</t>
  </si>
  <si>
    <t xml:space="preserve">53476,33
</t>
  </si>
  <si>
    <t>Постановл. № 3/1 от 20.02.2012 г., п.139</t>
  </si>
  <si>
    <t>101-1805</t>
  </si>
  <si>
    <t>Гвозди строительные</t>
  </si>
  <si>
    <t xml:space="preserve">9190
</t>
  </si>
  <si>
    <t xml:space="preserve">33208,93
</t>
  </si>
  <si>
    <t>Постановл. № 3/1 от 20.02.2012 г., п.144</t>
  </si>
  <si>
    <t>101-1977</t>
  </si>
  <si>
    <t xml:space="preserve">17,3
</t>
  </si>
  <si>
    <t xml:space="preserve">53,48
</t>
  </si>
  <si>
    <t>101-2046</t>
  </si>
  <si>
    <t>Шайбы оцинкованные, диаметр: 16 мм</t>
  </si>
  <si>
    <t xml:space="preserve">24,75
</t>
  </si>
  <si>
    <t xml:space="preserve">107,14
</t>
  </si>
  <si>
    <t>08.05.2195</t>
  </si>
  <si>
    <t>101-2278</t>
  </si>
  <si>
    <t>Пропан-бутан, смесь техническая</t>
  </si>
  <si>
    <t xml:space="preserve">9,8
</t>
  </si>
  <si>
    <t xml:space="preserve">33,64
</t>
  </si>
  <si>
    <t>26.03.130</t>
  </si>
  <si>
    <t>101-2467</t>
  </si>
  <si>
    <t>Растворитель марки: Р-4</t>
  </si>
  <si>
    <t xml:space="preserve">16570
</t>
  </si>
  <si>
    <t xml:space="preserve">59376,26
</t>
  </si>
  <si>
    <t>Среднее (14.01.401, 14.01.402)</t>
  </si>
  <si>
    <t>101-2541</t>
  </si>
  <si>
    <t>Сталь угловая: 32х32 мм</t>
  </si>
  <si>
    <t xml:space="preserve">5300
</t>
  </si>
  <si>
    <t xml:space="preserve">23827,87
</t>
  </si>
  <si>
    <t>Постановл. № 3/1 от 20.02.2012 г., п.138</t>
  </si>
  <si>
    <t>101-2576</t>
  </si>
  <si>
    <t>Болты с гайками и шайбами для санитарно-технических работ диаметром: 16 мм</t>
  </si>
  <si>
    <t xml:space="preserve">20910
</t>
  </si>
  <si>
    <t>08.05.170</t>
  </si>
  <si>
    <t>101-2577</t>
  </si>
  <si>
    <t>Болты с гайками и шайбами для санитарно-технических работ диаметром: 20-22 мм</t>
  </si>
  <si>
    <t xml:space="preserve">19880
</t>
  </si>
  <si>
    <t xml:space="preserve">52354,33
</t>
  </si>
  <si>
    <t>08.05.1715</t>
  </si>
  <si>
    <t>102-0023</t>
  </si>
  <si>
    <t>Бруски обрезные хвойных пород длиной: 4-6,5 м, шириной 75-150 мм, толщиной 40-75 мм, I сорта</t>
  </si>
  <si>
    <t xml:space="preserve">1540
</t>
  </si>
  <si>
    <t xml:space="preserve">7235,51
</t>
  </si>
  <si>
    <t>09.01.071</t>
  </si>
  <si>
    <t>113-0021</t>
  </si>
  <si>
    <t>Грунтовка: ГФ-021 красно-коричневая</t>
  </si>
  <si>
    <t xml:space="preserve">18440
</t>
  </si>
  <si>
    <t xml:space="preserve">47813,07
</t>
  </si>
  <si>
    <t>Постановл. № 3/1 от 20.02.2012 г., п.219</t>
  </si>
  <si>
    <t>113-0077</t>
  </si>
  <si>
    <t>Ксилол нефтяной марки А</t>
  </si>
  <si>
    <t xml:space="preserve">14540
</t>
  </si>
  <si>
    <t xml:space="preserve">68773,32
</t>
  </si>
  <si>
    <t>Среднее (14.01.435, 14.01.435.1/0.865*1000)</t>
  </si>
  <si>
    <t>113-0228</t>
  </si>
  <si>
    <t>Эмаль ХВ-125 серебристая</t>
  </si>
  <si>
    <t xml:space="preserve">27280
</t>
  </si>
  <si>
    <t xml:space="preserve">79798,23
</t>
  </si>
  <si>
    <t>Постановл. № 3/1 от 20.02.2012 г., п.220</t>
  </si>
  <si>
    <t>411-0002</t>
  </si>
  <si>
    <t>Вода водопроводная</t>
  </si>
  <si>
    <t xml:space="preserve">3,11
</t>
  </si>
  <si>
    <t xml:space="preserve">18,65
</t>
  </si>
  <si>
    <t>Среднее (26.01.015, 26.01.017)</t>
  </si>
  <si>
    <t>507-0983</t>
  </si>
  <si>
    <t>Фланцы стальные плоские приварные из стали ВСт3сп2, ВСт3сп3, давлением: 1,0 МПа (10 кгс/см2), диаметром 50 мм</t>
  </si>
  <si>
    <t xml:space="preserve">шт.
</t>
  </si>
  <si>
    <t xml:space="preserve">43,8
</t>
  </si>
  <si>
    <t xml:space="preserve">126,73
</t>
  </si>
  <si>
    <t>20.06.345</t>
  </si>
  <si>
    <t>507-0985</t>
  </si>
  <si>
    <t>Фланцы стальные плоские приварные из стали ВСт3сп2, ВСт3сп3, давлением: 1,0 МПа (10 кгс/см2), диаметром 80 мм</t>
  </si>
  <si>
    <t xml:space="preserve">60,9
</t>
  </si>
  <si>
    <t xml:space="preserve">186,19
</t>
  </si>
  <si>
    <t>20.06.347</t>
  </si>
  <si>
    <t>507-0986</t>
  </si>
  <si>
    <t>Фланцы стальные плоские приварные из стали ВСт3сп2, ВСт3сп3, давлением: 1,0 МПа (10 кгс/см2), диаметром 100 мм</t>
  </si>
  <si>
    <t xml:space="preserve">83,2
</t>
  </si>
  <si>
    <t xml:space="preserve">239,68
</t>
  </si>
  <si>
    <t>20.06.348</t>
  </si>
  <si>
    <t>507-0988</t>
  </si>
  <si>
    <t>Фланцы стальные плоские приварные из стали ВСт3сп2, ВСт3сп3, давлением: 1,0 МПа (10 кгс/см2), диаметром 150 мм</t>
  </si>
  <si>
    <t xml:space="preserve">177
</t>
  </si>
  <si>
    <t xml:space="preserve">490,01
</t>
  </si>
  <si>
    <t>20.06.350</t>
  </si>
  <si>
    <t>508-0097</t>
  </si>
  <si>
    <t>Канат двойной свивки типа ТК, конструкции 6х19(1+6+12)+1 о.с., оцинкованный из проволок марки В, маркировочная группа: 1770 н/мм2, диаметром 5,5 мм</t>
  </si>
  <si>
    <t xml:space="preserve">10 м
</t>
  </si>
  <si>
    <t xml:space="preserve">61,4
</t>
  </si>
  <si>
    <t xml:space="preserve">191,79
</t>
  </si>
  <si>
    <t>08.05.253</t>
  </si>
  <si>
    <t>509-0966</t>
  </si>
  <si>
    <t>Прокладки из паронита марки ПМБ, толщиной: 1 мм, диаметром 50 мм</t>
  </si>
  <si>
    <t xml:space="preserve">1000 шт.
</t>
  </si>
  <si>
    <t xml:space="preserve">2030
</t>
  </si>
  <si>
    <t xml:space="preserve">6668,01
</t>
  </si>
  <si>
    <t>04.02.101</t>
  </si>
  <si>
    <t>509-0967</t>
  </si>
  <si>
    <t>Прокладки из паронита марки ПМБ, толщиной: 1 мм, диаметром 100 мм</t>
  </si>
  <si>
    <t xml:space="preserve">3250
</t>
  </si>
  <si>
    <t xml:space="preserve">17657,93
</t>
  </si>
  <si>
    <t>04.02.102</t>
  </si>
  <si>
    <t>509-0968</t>
  </si>
  <si>
    <t>Прокладки из паронита марки ПМБ, толщиной: 1 мм, диаметром 150 мм</t>
  </si>
  <si>
    <t xml:space="preserve">4910
</t>
  </si>
  <si>
    <t xml:space="preserve">29394,7
</t>
  </si>
  <si>
    <t>04.02.103</t>
  </si>
  <si>
    <t>509-2160</t>
  </si>
  <si>
    <t>Прокладки паронитовые</t>
  </si>
  <si>
    <t xml:space="preserve">24,9
</t>
  </si>
  <si>
    <t xml:space="preserve">113,22
</t>
  </si>
  <si>
    <t>Среднее (04.02.081, 04.02.085)</t>
  </si>
  <si>
    <t>999-0005</t>
  </si>
  <si>
    <t>Масса</t>
  </si>
  <si>
    <t>999-9950</t>
  </si>
  <si>
    <t>Вспомогательные ненормируемые материалы</t>
  </si>
  <si>
    <t xml:space="preserve">1
</t>
  </si>
  <si>
    <t xml:space="preserve">2,52
</t>
  </si>
  <si>
    <t>СЦМ-300-9002-2209</t>
  </si>
  <si>
    <t>Заслонки регулирующие малого сопротивления: ЗМС-50</t>
  </si>
  <si>
    <t xml:space="preserve">1630
</t>
  </si>
  <si>
    <t xml:space="preserve">10206,38
</t>
  </si>
  <si>
    <t>22.01.083</t>
  </si>
  <si>
    <t>СЦМ-300-9002-2212</t>
  </si>
  <si>
    <t>Заслонки регулирующие малого сопротивления: ЗМС-100</t>
  </si>
  <si>
    <t xml:space="preserve">2410
</t>
  </si>
  <si>
    <t xml:space="preserve">11333,78
</t>
  </si>
  <si>
    <t>22.01.085</t>
  </si>
  <si>
    <t>СЦМ-300-9230-55</t>
  </si>
  <si>
    <t>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80</t>
  </si>
  <si>
    <t xml:space="preserve">1290
</t>
  </si>
  <si>
    <t xml:space="preserve">2661,71
</t>
  </si>
  <si>
    <t>Среднее (20.03.842.5,20.03.990.209)</t>
  </si>
  <si>
    <t>СЦМ-300-9230-58</t>
  </si>
  <si>
    <t>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150</t>
  </si>
  <si>
    <t xml:space="preserve">4530
</t>
  </si>
  <si>
    <t xml:space="preserve">11637,66
</t>
  </si>
  <si>
    <t>20.03.990.211</t>
  </si>
  <si>
    <t>ТСЦ-103-0131</t>
  </si>
  <si>
    <t>Трубы стальные электросварные прямошовные со снятой фаской из стали марок БСт2кп-БСт4кп и БСт2пс-БСт4пс наружный диаметр: 32 мм, толщина стенки 2,5 мм</t>
  </si>
  <si>
    <t xml:space="preserve">м
</t>
  </si>
  <si>
    <t xml:space="preserve">11,9
</t>
  </si>
  <si>
    <t xml:space="preserve">51,61
</t>
  </si>
  <si>
    <t>Постановл. № 3/1 от 20.02.2012 г., п.188*1.82/1000</t>
  </si>
  <si>
    <t>ТСЦ-103-0132</t>
  </si>
  <si>
    <t>Трубы стальные электросварные прямошовные со снятой фаской из стали марок БСт2кп-БСт4кп и БСт2пс-БСт4пс наружный диаметр: 32 мм, толщина стенки 3 мм</t>
  </si>
  <si>
    <t xml:space="preserve">14
</t>
  </si>
  <si>
    <t xml:space="preserve">60,98
</t>
  </si>
  <si>
    <t>Постановл. № 3/1 от 20.02.2012 г., п.188*2.15/1000</t>
  </si>
  <si>
    <t>ТСЦ-103-0139</t>
  </si>
  <si>
    <t>Трубы стальные электросварные прямошовные со снятой фаской из стали марок БСт2кп-БСт4кп и БСт2пс-БСт4пс наружный диаметр: 57 мм, толщина стенки 3,5 мм</t>
  </si>
  <si>
    <t xml:space="preserve">30,2
</t>
  </si>
  <si>
    <t xml:space="preserve">131,03
</t>
  </si>
  <si>
    <t>Постановл. № 3/1 от 20.02.2012 г., п.188*4.62/1000</t>
  </si>
  <si>
    <t>ТСЦ-103-0153</t>
  </si>
  <si>
    <t>Трубы стальные электросварные прямошовные со снятой фаской из стали марок БСт2кп-БСт4кп и БСт2пс-БСт4пс наружный диаметр: 89 мм, толщина стенки 3,0 мм</t>
  </si>
  <si>
    <t xml:space="preserve">41,6
</t>
  </si>
  <si>
    <t xml:space="preserve">180,36
</t>
  </si>
  <si>
    <t>Постановл. № 3/1 от 20.02.2012 г., п.188*6.36/1000</t>
  </si>
  <si>
    <t>ТСЦ-103-0161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</si>
  <si>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4 мм</t>
  </si>
  <si>
    <t xml:space="preserve">67,3
</t>
  </si>
  <si>
    <t xml:space="preserve">292,09
</t>
  </si>
  <si>
    <t>Постановл. № 3/1 от 20.02.2012 г., п.188*10.3/1000</t>
  </si>
  <si>
    <t>ТСЦ-103-0176</t>
  </si>
  <si>
    <t>Трубы стальные электросварные прямошовные со снятой фаской из стали марок БСт2кп-БСт4кп и БСт2пс-БСт4пс наружный диаметр: 159 мм, толщина стенки 4,5 мм</t>
  </si>
  <si>
    <t xml:space="preserve">113
</t>
  </si>
  <si>
    <t xml:space="preserve">487,77
</t>
  </si>
  <si>
    <t>Постановл. № 3/1 от 20.02.2012 г., п.188*17.2/1000</t>
  </si>
  <si>
    <t>ТСЦ-201-0843</t>
  </si>
  <si>
    <t>Конструкции стальные индивидуальные: решетчатые сварные массой до 0,1 т</t>
  </si>
  <si>
    <t xml:space="preserve">11820
</t>
  </si>
  <si>
    <t xml:space="preserve">55168,19
</t>
  </si>
  <si>
    <t>Постановл. № 3/1 от 20.02.2012 г., п.238</t>
  </si>
  <si>
    <t>ТСЦ-507-1979</t>
  </si>
  <si>
    <t>Отводы 90 град. с радиусом кривизны R=1,5 Ду на Ру до 16 МПа (160 кгс/см2), диаметром условного прохода: 80 мм, наружным диаметром 89 мм, толщиной стенки 3,5 мм</t>
  </si>
  <si>
    <t xml:space="preserve">42,3
</t>
  </si>
  <si>
    <t xml:space="preserve">107,28
</t>
  </si>
  <si>
    <t>20.06.3012</t>
  </si>
  <si>
    <t>ТСЦ-507-1982</t>
  </si>
  <si>
    <t>Отводы 90 град. с радиусом кривизны R=1,5 Ду на Ру до 16 МПа (160 кгс/см2), диаметром условного прохода: 100 мм, наружным диаметром 108 мм, толщиной стенки 4 мм</t>
  </si>
  <si>
    <t xml:space="preserve">68
</t>
  </si>
  <si>
    <t xml:space="preserve">187,57
</t>
  </si>
  <si>
    <t>20.06.3017</t>
  </si>
  <si>
    <t>ТСЦ-507-1994</t>
  </si>
  <si>
    <t>Отводы 90 град. с радиусом кривизны R=1,5 Ду на Ру до 16 МПа (160 кгс/см2), диаметром условного прохода: 150 мм, наружным диаметром 159 мм, толщиной стенки 4,5 мм</t>
  </si>
  <si>
    <t xml:space="preserve">173
</t>
  </si>
  <si>
    <t xml:space="preserve">432,32
</t>
  </si>
  <si>
    <t>20.06.3026</t>
  </si>
  <si>
    <t>ТСЦ-507-2288</t>
  </si>
  <si>
    <t>Переходы концентрические на Ру до 16 МПа (160 кгс/см2) диаметром условного прохода: 80х50 мм, наружным диаметром и толщиной стенки 89х3,5-57х3 мм</t>
  </si>
  <si>
    <t xml:space="preserve">45,58
</t>
  </si>
  <si>
    <t>20.06.244</t>
  </si>
  <si>
    <t>ТСЦ-507-2299</t>
  </si>
  <si>
    <t>Переходы концентрические на Ру до 16 МПа (160 кгс/см2) диаметром условного прохода: 125х100 мм, наружным диаметром и толщиной стенки 133х5-108х4 мм</t>
  </si>
  <si>
    <t xml:space="preserve">128
</t>
  </si>
  <si>
    <t xml:space="preserve">345,48
</t>
  </si>
  <si>
    <t>Код ОКП 14 68 00</t>
  </si>
  <si>
    <t>ТСЦ-507-2310</t>
  </si>
  <si>
    <t>Переходы концентрические на Ру до 16 МПа (160 кгс/см2) диаметром условного прохода: 150х100 мм, наружным диаметром и толщиной стенки 159х4,5-108х4 мм</t>
  </si>
  <si>
    <t xml:space="preserve">121
</t>
  </si>
  <si>
    <t xml:space="preserve">178,8
</t>
  </si>
  <si>
    <t>20.06.247.12</t>
  </si>
  <si>
    <t>ТСЦ-507-2387</t>
  </si>
  <si>
    <t>Заглушки эллиптические на Ру 10 МПа (100 кгс/см2) из стали 20, диаметром условного прохода: 80 мм, наружным диаметром 89 мм, толщиной стенки 8,0 мм</t>
  </si>
  <si>
    <t xml:space="preserve">58,2
</t>
  </si>
  <si>
    <t xml:space="preserve">110,91
</t>
  </si>
  <si>
    <t>20.06.208</t>
  </si>
  <si>
    <t>ТСЦ-507-2393</t>
  </si>
  <si>
    <t>Заглушки эллиптические на Ру 10 МПа (100 кгс/см2) из стали 20, диаметром условного прохода: 150 мм, наружным диаметром 159 мм, толщиной стенки 8,0 мм</t>
  </si>
  <si>
    <t xml:space="preserve">132
</t>
  </si>
  <si>
    <t xml:space="preserve">239,28
</t>
  </si>
  <si>
    <t>20.06.213</t>
  </si>
  <si>
    <t>ТСЦ-901-0001</t>
  </si>
  <si>
    <t>IVR Кран шаровый д/газа  3/4" 100 ВР ст. ручка, 5,22*43/1,18/2,52</t>
  </si>
  <si>
    <t xml:space="preserve">шт
</t>
  </si>
  <si>
    <t xml:space="preserve">75,48
</t>
  </si>
  <si>
    <t xml:space="preserve">190,22
</t>
  </si>
  <si>
    <t>ТСЦ-901-0002</t>
  </si>
  <si>
    <t>IVR Кран шаровый д/газа  1/2" 100 ВР ст. ручка, 3,99*43/1,18/2,52</t>
  </si>
  <si>
    <t xml:space="preserve">57,7
</t>
  </si>
  <si>
    <t xml:space="preserve">145,4
</t>
  </si>
  <si>
    <t>ТСЦ-901-0003</t>
  </si>
  <si>
    <t>Запорный кран для манометра Watts, 300/1,18/2,52</t>
  </si>
  <si>
    <t xml:space="preserve">100,89
</t>
  </si>
  <si>
    <t xml:space="preserve">254,24
</t>
  </si>
  <si>
    <t>Итого по строительным материалам</t>
  </si>
  <si>
    <t xml:space="preserve">                  Оборудование</t>
  </si>
  <si>
    <t>ТСЦ-999-0001</t>
  </si>
  <si>
    <t>Счетчик газа Ду80 СГ16М-160, 47710/1,18/3,34</t>
  </si>
  <si>
    <t xml:space="preserve">12105,45
</t>
  </si>
  <si>
    <t xml:space="preserve">40432,2
</t>
  </si>
  <si>
    <t>ТСЦ-999-0002</t>
  </si>
  <si>
    <t>Счетчик газа Ду100 СГ16М-160, 57681/1,18/3,34</t>
  </si>
  <si>
    <t xml:space="preserve">14635,39
</t>
  </si>
  <si>
    <t xml:space="preserve">48882,2
</t>
  </si>
  <si>
    <t>ТСЦ-999-0003</t>
  </si>
  <si>
    <t>Блок электромагнитных клапанов С3Н-4-05, 43315/1,18/3,34</t>
  </si>
  <si>
    <t xml:space="preserve">10990,31
</t>
  </si>
  <si>
    <t xml:space="preserve">36707,63
</t>
  </si>
  <si>
    <t>ТСЦ-999-0004</t>
  </si>
  <si>
    <t>Блок электромагнитных клапанов С6Н-4-73, 203320/1,18/3,34</t>
  </si>
  <si>
    <t xml:space="preserve">51588,35
</t>
  </si>
  <si>
    <t xml:space="preserve">172305,08
</t>
  </si>
  <si>
    <t>Итого оборудование</t>
  </si>
  <si>
    <t xml:space="preserve">          Неучтенные ресурсы</t>
  </si>
  <si>
    <t>201-9002</t>
  </si>
  <si>
    <t>Конструкции: стальные</t>
  </si>
  <si>
    <t xml:space="preserve"> </t>
  </si>
  <si>
    <t>Стройка:Челябинская область, г. Сим, Капитальный ремонт котельной</t>
  </si>
  <si>
    <t>Объект:Капитальный ремонт котельной Верхней Зоны с установкой котлов КВ-ГМ-1,16-95Н И КВ-ГМ-3,48-95Н</t>
  </si>
  <si>
    <t>на Внутреннее газоснабжение</t>
  </si>
  <si>
    <t>Основание:03220127-448-01-ГСВ</t>
  </si>
  <si>
    <t>Составлена в базисных ценах на 01.2000 г. и текущих ценах на 1 квартал 2012г.</t>
  </si>
  <si>
    <t>ЛОКАЛЬНАЯ СМЕТА  № 02-1</t>
  </si>
  <si>
    <t>ЛОКАЛЬНЫЙ РЕСУРСНЫЙ СМЕТНЫЙ РАСЧЕТ 02-1</t>
  </si>
  <si>
    <t>УТВЕРЖДАЮ</t>
  </si>
  <si>
    <t>Глава администрации</t>
  </si>
  <si>
    <t>Симского городского поселения</t>
  </si>
  <si>
    <t>_________________ В.А. Саблуков</t>
  </si>
  <si>
    <t>"____" ________________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</si>
</sst>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2" applyFont="1" applyAlignment="1">
      <alignment horizontal="lef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11" fillId="0" borderId="11" xfId="0" applyFont="1" applyBorder="1" applyAlignment="1">
      <alignment vertical="top"/>
    </xf>
    <xf numFmtId="173" fontId="11" fillId="0" borderId="12" xfId="61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5" applyFont="1" applyAlignment="1">
      <alignment horizontal="right" vertical="top" wrapText="1"/>
      <protection/>
    </xf>
    <xf numFmtId="0" fontId="10" fillId="0" borderId="0" xfId="0" applyFont="1" applyBorder="1" applyAlignment="1">
      <alignment/>
    </xf>
    <xf numFmtId="0" fontId="8" fillId="0" borderId="0" xfId="85" applyFont="1" applyAlignment="1">
      <alignment horizontal="left" vertical="top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73" fontId="10" fillId="0" borderId="12" xfId="61" applyNumberFormat="1" applyFont="1" applyBorder="1" applyAlignment="1">
      <alignment horizontal="right"/>
      <protection/>
    </xf>
    <xf numFmtId="173" fontId="11" fillId="0" borderId="0" xfId="61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8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7" fillId="0" borderId="18" xfId="63" applyFont="1" applyBorder="1">
      <alignment horizontal="center" wrapText="1"/>
      <protection/>
    </xf>
    <xf numFmtId="0" fontId="7" fillId="0" borderId="18" xfId="63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55" applyNumberFormat="1" applyFont="1" applyBorder="1" applyAlignment="1">
      <alignment horizontal="right" vertical="top" wrapText="1"/>
      <protection/>
    </xf>
    <xf numFmtId="0" fontId="8" fillId="0" borderId="1" xfId="55" applyFont="1" applyBorder="1" applyAlignment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82" applyFont="1" applyBorder="1" applyAlignment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82" applyFont="1" applyBorder="1" applyAlignment="1">
      <alignment horizontal="left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0" fillId="0" borderId="19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11" fillId="0" borderId="19" xfId="61" applyNumberFormat="1" applyFont="1" applyBorder="1" applyAlignment="1">
      <alignment horizontal="right"/>
      <protection/>
    </xf>
    <xf numFmtId="2" fontId="11" fillId="0" borderId="12" xfId="61" applyNumberFormat="1" applyFont="1" applyBorder="1" applyAlignment="1">
      <alignment horizontal="righ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8" fillId="0" borderId="0" xfId="82" applyFont="1" applyAlignment="1">
      <alignment horizontal="left"/>
      <protection/>
    </xf>
    <xf numFmtId="0" fontId="8" fillId="0" borderId="1" xfId="55" applyFont="1" applyBorder="1" applyAlignment="1">
      <alignment horizontal="left" vertical="top" wrapText="1"/>
      <protection/>
    </xf>
    <xf numFmtId="0" fontId="11" fillId="0" borderId="1" xfId="55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Z224"/>
  <sheetViews>
    <sheetView showGridLines="0" tabSelected="1" zoomScalePageLayoutView="0" workbookViewId="0" topLeftCell="A1">
      <selection activeCell="B268" sqref="B268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5" width="0" style="1" hidden="1" customWidth="1"/>
    <col min="26" max="26" width="9.125" style="1" customWidth="1"/>
    <col min="27" max="27" width="0" style="1" hidden="1" customWidth="1"/>
    <col min="28" max="16384" width="9.125" style="1" customWidth="1"/>
  </cols>
  <sheetData>
    <row r="1" ht="12.75"/>
    <row r="2" spans="1:10" ht="15.75">
      <c r="A2" s="96" t="s">
        <v>37</v>
      </c>
      <c r="B2" s="96"/>
      <c r="C2" s="96"/>
      <c r="D2" s="96"/>
      <c r="E2" s="96"/>
      <c r="F2" s="96"/>
      <c r="G2" s="96"/>
      <c r="H2" s="97" t="s">
        <v>810</v>
      </c>
      <c r="I2" s="96"/>
      <c r="J2" s="96"/>
    </row>
    <row r="3" spans="1:10" ht="15.75">
      <c r="A3" s="96"/>
      <c r="B3" s="96"/>
      <c r="C3" s="96"/>
      <c r="D3" s="96"/>
      <c r="E3" s="96"/>
      <c r="F3" s="96"/>
      <c r="G3" s="96"/>
      <c r="H3" s="97" t="s">
        <v>811</v>
      </c>
      <c r="I3" s="96"/>
      <c r="J3" s="96"/>
    </row>
    <row r="4" spans="1:10" ht="15.75">
      <c r="A4" s="98"/>
      <c r="B4" s="99"/>
      <c r="C4" s="99"/>
      <c r="D4" s="99"/>
      <c r="E4" s="99"/>
      <c r="F4" s="99"/>
      <c r="G4" s="99"/>
      <c r="H4" s="100" t="s">
        <v>812</v>
      </c>
      <c r="I4" s="96"/>
      <c r="J4" s="96"/>
    </row>
    <row r="5" spans="1:10" ht="15.75">
      <c r="A5" s="99"/>
      <c r="B5" s="99"/>
      <c r="C5" s="99"/>
      <c r="D5" s="99"/>
      <c r="E5" s="99"/>
      <c r="F5" s="99"/>
      <c r="G5" s="99"/>
      <c r="H5" s="101" t="s">
        <v>813</v>
      </c>
      <c r="I5" s="96"/>
      <c r="J5" s="96"/>
    </row>
    <row r="6" spans="1:10" ht="15.75">
      <c r="A6" s="99"/>
      <c r="B6" s="99"/>
      <c r="C6" s="99"/>
      <c r="D6" s="99"/>
      <c r="E6" s="99"/>
      <c r="F6" s="99"/>
      <c r="G6" s="99"/>
      <c r="H6" s="99" t="s">
        <v>814</v>
      </c>
      <c r="I6" s="96"/>
      <c r="J6" s="96"/>
    </row>
    <row r="7" spans="1:10" s="4" customFormat="1" ht="15.75">
      <c r="A7" s="102"/>
      <c r="B7" s="103"/>
      <c r="C7" s="103"/>
      <c r="D7" s="103"/>
      <c r="E7" s="104"/>
      <c r="F7" s="104"/>
      <c r="G7" s="104"/>
      <c r="H7" s="104"/>
      <c r="I7" s="104"/>
      <c r="J7" s="104"/>
    </row>
    <row r="8" spans="1:4" s="4" customFormat="1" ht="12">
      <c r="A8" s="5" t="s">
        <v>803</v>
      </c>
      <c r="B8" s="3"/>
      <c r="C8" s="3"/>
      <c r="D8" s="3"/>
    </row>
    <row r="9" spans="1:4" s="4" customFormat="1" ht="12">
      <c r="A9" s="2"/>
      <c r="B9" s="3"/>
      <c r="C9" s="3"/>
      <c r="D9" s="3"/>
    </row>
    <row r="10" spans="1:4" s="4" customFormat="1" ht="12">
      <c r="A10" s="5" t="s">
        <v>804</v>
      </c>
      <c r="B10" s="3"/>
      <c r="C10" s="3"/>
      <c r="D10" s="3"/>
    </row>
    <row r="11" spans="1:21" s="4" customFormat="1" ht="15">
      <c r="A11" s="123" t="s">
        <v>808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s="4" customFormat="1" ht="12">
      <c r="A12" s="124" t="s">
        <v>34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s="4" customFormat="1" ht="12">
      <c r="A13" s="124" t="s">
        <v>805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 s="4" customFormat="1" ht="12">
      <c r="A14" s="125" t="s">
        <v>806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</row>
    <row r="15" s="4" customFormat="1" ht="12"/>
    <row r="16" spans="7:21" s="4" customFormat="1" ht="12">
      <c r="G16" s="116" t="s">
        <v>19</v>
      </c>
      <c r="H16" s="117"/>
      <c r="I16" s="118"/>
      <c r="J16" s="116" t="s">
        <v>20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4:21" s="4" customFormat="1" ht="12.75">
      <c r="D17" s="2" t="s">
        <v>2</v>
      </c>
      <c r="G17" s="119">
        <f>128191/1000</f>
        <v>128.191</v>
      </c>
      <c r="H17" s="120"/>
      <c r="I17" s="8" t="s">
        <v>3</v>
      </c>
      <c r="J17" s="121">
        <f>518929/1000</f>
        <v>518.929</v>
      </c>
      <c r="K17" s="122"/>
      <c r="L17" s="9"/>
      <c r="M17" s="9"/>
      <c r="N17" s="9"/>
      <c r="O17" s="9"/>
      <c r="P17" s="9"/>
      <c r="Q17" s="9"/>
      <c r="R17" s="9"/>
      <c r="S17" s="9"/>
      <c r="T17" s="9"/>
      <c r="U17" s="8" t="s">
        <v>3</v>
      </c>
    </row>
    <row r="18" spans="4:21" s="4" customFormat="1" ht="12.75">
      <c r="D18" s="10" t="s">
        <v>35</v>
      </c>
      <c r="F18" s="11"/>
      <c r="G18" s="119">
        <f>89318/1000</f>
        <v>89.318</v>
      </c>
      <c r="H18" s="120"/>
      <c r="I18" s="8" t="s">
        <v>3</v>
      </c>
      <c r="J18" s="121">
        <f>298327/1000</f>
        <v>298.327</v>
      </c>
      <c r="K18" s="122"/>
      <c r="L18" s="9"/>
      <c r="M18" s="9"/>
      <c r="N18" s="9"/>
      <c r="O18" s="9"/>
      <c r="P18" s="9"/>
      <c r="Q18" s="9"/>
      <c r="R18" s="9"/>
      <c r="S18" s="9"/>
      <c r="T18" s="9"/>
      <c r="U18" s="8" t="s">
        <v>3</v>
      </c>
    </row>
    <row r="19" spans="4:21" s="4" customFormat="1" ht="12.75">
      <c r="D19" s="10" t="s">
        <v>36</v>
      </c>
      <c r="F19" s="11"/>
      <c r="G19" s="119">
        <f>35057/1000</f>
        <v>35.057</v>
      </c>
      <c r="H19" s="120"/>
      <c r="I19" s="8" t="s">
        <v>3</v>
      </c>
      <c r="J19" s="121">
        <f>202591/1000</f>
        <v>202.591</v>
      </c>
      <c r="K19" s="122"/>
      <c r="L19" s="9"/>
      <c r="M19" s="9"/>
      <c r="N19" s="9"/>
      <c r="O19" s="9"/>
      <c r="P19" s="9"/>
      <c r="Q19" s="9"/>
      <c r="R19" s="9"/>
      <c r="S19" s="9"/>
      <c r="T19" s="9"/>
      <c r="U19" s="8" t="s">
        <v>3</v>
      </c>
    </row>
    <row r="20" spans="4:23" s="4" customFormat="1" ht="12.75">
      <c r="D20" s="2" t="s">
        <v>4</v>
      </c>
      <c r="G20" s="119">
        <f>(V20+V21)/1000</f>
        <v>0.47408999999999996</v>
      </c>
      <c r="H20" s="120"/>
      <c r="I20" s="8" t="s">
        <v>5</v>
      </c>
      <c r="J20" s="121">
        <f>(W20+W21)/1000</f>
        <v>0.47408999999999996</v>
      </c>
      <c r="K20" s="122"/>
      <c r="L20" s="9"/>
      <c r="M20" s="9"/>
      <c r="N20" s="9"/>
      <c r="O20" s="9"/>
      <c r="P20" s="9"/>
      <c r="Q20" s="9"/>
      <c r="R20" s="9"/>
      <c r="S20" s="9"/>
      <c r="T20" s="9"/>
      <c r="U20" s="8" t="s">
        <v>5</v>
      </c>
      <c r="V20" s="12">
        <v>431.02</v>
      </c>
      <c r="W20" s="13">
        <v>431.02</v>
      </c>
    </row>
    <row r="21" spans="4:23" s="4" customFormat="1" ht="12.75">
      <c r="D21" s="2" t="s">
        <v>6</v>
      </c>
      <c r="G21" s="119">
        <f>6177/1000</f>
        <v>6.177</v>
      </c>
      <c r="H21" s="120"/>
      <c r="I21" s="8" t="s">
        <v>3</v>
      </c>
      <c r="J21" s="121">
        <f>61377/1000</f>
        <v>61.377</v>
      </c>
      <c r="K21" s="122"/>
      <c r="L21" s="9"/>
      <c r="M21" s="9"/>
      <c r="N21" s="9"/>
      <c r="O21" s="9"/>
      <c r="P21" s="9"/>
      <c r="Q21" s="9"/>
      <c r="R21" s="9"/>
      <c r="S21" s="9"/>
      <c r="T21" s="9"/>
      <c r="U21" s="8" t="s">
        <v>3</v>
      </c>
      <c r="V21" s="12">
        <v>43.07</v>
      </c>
      <c r="W21" s="13">
        <v>43.07</v>
      </c>
    </row>
    <row r="22" spans="6:21" s="4" customFormat="1" ht="12">
      <c r="F22" s="3"/>
      <c r="G22" s="14"/>
      <c r="H22" s="14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2:21" s="4" customFormat="1" ht="12">
      <c r="B23" s="3"/>
      <c r="C23" s="3"/>
      <c r="D23" s="3"/>
      <c r="F23" s="11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="4" customFormat="1" ht="12">
      <c r="A24" s="2" t="s">
        <v>807</v>
      </c>
    </row>
    <row r="25" s="4" customFormat="1" ht="12.75" thickBot="1">
      <c r="A25" s="20"/>
    </row>
    <row r="26" spans="1:21" s="22" customFormat="1" ht="27" customHeight="1" thickBot="1">
      <c r="A26" s="113" t="s">
        <v>7</v>
      </c>
      <c r="B26" s="113" t="s">
        <v>8</v>
      </c>
      <c r="C26" s="113" t="s">
        <v>9</v>
      </c>
      <c r="D26" s="114" t="s">
        <v>10</v>
      </c>
      <c r="E26" s="114"/>
      <c r="F26" s="114"/>
      <c r="G26" s="114" t="s">
        <v>11</v>
      </c>
      <c r="H26" s="114"/>
      <c r="I26" s="114"/>
      <c r="J26" s="114" t="s">
        <v>12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s="22" customFormat="1" ht="22.5" customHeight="1" thickBot="1">
      <c r="A27" s="113"/>
      <c r="B27" s="113"/>
      <c r="C27" s="113"/>
      <c r="D27" s="115" t="s">
        <v>1</v>
      </c>
      <c r="E27" s="21" t="s">
        <v>13</v>
      </c>
      <c r="F27" s="21" t="s">
        <v>14</v>
      </c>
      <c r="G27" s="115" t="s">
        <v>1</v>
      </c>
      <c r="H27" s="21" t="s">
        <v>13</v>
      </c>
      <c r="I27" s="21" t="s">
        <v>14</v>
      </c>
      <c r="J27" s="115" t="s">
        <v>1</v>
      </c>
      <c r="K27" s="21" t="s">
        <v>13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14</v>
      </c>
    </row>
    <row r="28" spans="1:21" s="22" customFormat="1" ht="22.5" customHeight="1" thickBot="1">
      <c r="A28" s="113"/>
      <c r="B28" s="113"/>
      <c r="C28" s="113"/>
      <c r="D28" s="115"/>
      <c r="E28" s="21" t="s">
        <v>15</v>
      </c>
      <c r="F28" s="21" t="s">
        <v>16</v>
      </c>
      <c r="G28" s="115"/>
      <c r="H28" s="21" t="s">
        <v>15</v>
      </c>
      <c r="I28" s="21" t="s">
        <v>16</v>
      </c>
      <c r="J28" s="115"/>
      <c r="K28" s="21" t="s">
        <v>15</v>
      </c>
      <c r="L28" s="21"/>
      <c r="M28" s="21"/>
      <c r="N28" s="21"/>
      <c r="O28" s="21"/>
      <c r="P28" s="21"/>
      <c r="Q28" s="21"/>
      <c r="R28" s="21"/>
      <c r="S28" s="21"/>
      <c r="T28" s="21"/>
      <c r="U28" s="21" t="s">
        <v>16</v>
      </c>
    </row>
    <row r="29" spans="1:21" s="3" customFormat="1" ht="12.75">
      <c r="A29" s="48">
        <v>1</v>
      </c>
      <c r="B29" s="48">
        <v>2</v>
      </c>
      <c r="C29" s="48">
        <v>3</v>
      </c>
      <c r="D29" s="49">
        <v>4</v>
      </c>
      <c r="E29" s="48">
        <v>5</v>
      </c>
      <c r="F29" s="48">
        <v>6</v>
      </c>
      <c r="G29" s="49">
        <v>7</v>
      </c>
      <c r="H29" s="48">
        <v>8</v>
      </c>
      <c r="I29" s="48">
        <v>9</v>
      </c>
      <c r="J29" s="49">
        <v>10</v>
      </c>
      <c r="K29" s="48">
        <v>11</v>
      </c>
      <c r="L29" s="48"/>
      <c r="M29" s="48"/>
      <c r="N29" s="48"/>
      <c r="O29" s="48"/>
      <c r="P29" s="48"/>
      <c r="Q29" s="48"/>
      <c r="R29" s="48"/>
      <c r="S29" s="48"/>
      <c r="T29" s="48"/>
      <c r="U29" s="48">
        <v>12</v>
      </c>
    </row>
    <row r="30" spans="1:21" s="28" customFormat="1" ht="21" customHeight="1">
      <c r="A30" s="111" t="s">
        <v>38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s="28" customFormat="1" ht="144">
      <c r="A31" s="50">
        <v>1</v>
      </c>
      <c r="B31" s="51" t="s">
        <v>39</v>
      </c>
      <c r="C31" s="52" t="s">
        <v>40</v>
      </c>
      <c r="D31" s="53">
        <v>42.98</v>
      </c>
      <c r="E31" s="54">
        <v>16.31</v>
      </c>
      <c r="F31" s="53" t="s">
        <v>41</v>
      </c>
      <c r="G31" s="53">
        <v>258</v>
      </c>
      <c r="H31" s="53">
        <v>98</v>
      </c>
      <c r="I31" s="53" t="s">
        <v>42</v>
      </c>
      <c r="J31" s="53">
        <v>1695</v>
      </c>
      <c r="K31" s="54">
        <v>972</v>
      </c>
      <c r="L31" s="54"/>
      <c r="M31" s="54"/>
      <c r="N31" s="54"/>
      <c r="O31" s="54"/>
      <c r="P31" s="54"/>
      <c r="Q31" s="54"/>
      <c r="R31" s="54"/>
      <c r="S31" s="54"/>
      <c r="T31" s="54"/>
      <c r="U31" s="54" t="s">
        <v>43</v>
      </c>
    </row>
    <row r="32" spans="1:26" s="30" customFormat="1" ht="12.75">
      <c r="A32" s="55"/>
      <c r="B32" s="56" t="s">
        <v>44</v>
      </c>
      <c r="C32" s="57" t="s">
        <v>45</v>
      </c>
      <c r="D32" s="58"/>
      <c r="E32" s="59"/>
      <c r="F32" s="58"/>
      <c r="G32" s="58">
        <v>113</v>
      </c>
      <c r="H32" s="58"/>
      <c r="I32" s="58"/>
      <c r="J32" s="58">
        <v>945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28"/>
      <c r="W32" s="28"/>
      <c r="X32" s="28"/>
      <c r="Y32" s="28"/>
      <c r="Z32" s="28"/>
    </row>
    <row r="33" spans="1:26" s="30" customFormat="1" ht="12.75">
      <c r="A33" s="55"/>
      <c r="B33" s="56" t="s">
        <v>46</v>
      </c>
      <c r="C33" s="57" t="s">
        <v>47</v>
      </c>
      <c r="D33" s="58"/>
      <c r="E33" s="59"/>
      <c r="F33" s="58"/>
      <c r="G33" s="58">
        <v>85</v>
      </c>
      <c r="H33" s="58"/>
      <c r="I33" s="58"/>
      <c r="J33" s="58">
        <v>667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28"/>
      <c r="W33" s="28"/>
      <c r="X33" s="28"/>
      <c r="Y33" s="28"/>
      <c r="Z33" s="28"/>
    </row>
    <row r="34" spans="1:26" s="3" customFormat="1" ht="12">
      <c r="A34" s="55"/>
      <c r="B34" s="56" t="s">
        <v>48</v>
      </c>
      <c r="C34" s="57" t="s">
        <v>49</v>
      </c>
      <c r="D34" s="58"/>
      <c r="E34" s="59"/>
      <c r="F34" s="58"/>
      <c r="G34" s="58">
        <v>508</v>
      </c>
      <c r="H34" s="58"/>
      <c r="I34" s="58"/>
      <c r="J34" s="58">
        <v>3646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28"/>
      <c r="W34" s="28"/>
      <c r="X34" s="28"/>
      <c r="Y34" s="28"/>
      <c r="Z34" s="28"/>
    </row>
    <row r="35" spans="1:26" s="3" customFormat="1" ht="132">
      <c r="A35" s="50">
        <v>2</v>
      </c>
      <c r="B35" s="51" t="s">
        <v>50</v>
      </c>
      <c r="C35" s="52" t="s">
        <v>51</v>
      </c>
      <c r="D35" s="53">
        <v>73.25</v>
      </c>
      <c r="E35" s="54">
        <v>21.89</v>
      </c>
      <c r="F35" s="53" t="s">
        <v>52</v>
      </c>
      <c r="G35" s="53">
        <v>220</v>
      </c>
      <c r="H35" s="53">
        <v>66</v>
      </c>
      <c r="I35" s="53" t="s">
        <v>53</v>
      </c>
      <c r="J35" s="53">
        <v>1349</v>
      </c>
      <c r="K35" s="54">
        <v>653</v>
      </c>
      <c r="L35" s="54"/>
      <c r="M35" s="54"/>
      <c r="N35" s="54"/>
      <c r="O35" s="54"/>
      <c r="P35" s="54"/>
      <c r="Q35" s="54"/>
      <c r="R35" s="54"/>
      <c r="S35" s="54"/>
      <c r="T35" s="54"/>
      <c r="U35" s="54" t="s">
        <v>54</v>
      </c>
      <c r="V35" s="28"/>
      <c r="W35" s="28"/>
      <c r="X35" s="28"/>
      <c r="Y35" s="28"/>
      <c r="Z35" s="28"/>
    </row>
    <row r="36" spans="1:26" s="3" customFormat="1" ht="12">
      <c r="A36" s="55"/>
      <c r="B36" s="56" t="s">
        <v>55</v>
      </c>
      <c r="C36" s="57" t="s">
        <v>45</v>
      </c>
      <c r="D36" s="58"/>
      <c r="E36" s="59"/>
      <c r="F36" s="58"/>
      <c r="G36" s="58">
        <v>81</v>
      </c>
      <c r="H36" s="58"/>
      <c r="I36" s="58"/>
      <c r="J36" s="58">
        <v>676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28"/>
      <c r="W36" s="28"/>
      <c r="X36" s="28"/>
      <c r="Y36" s="28"/>
      <c r="Z36" s="28"/>
    </row>
    <row r="37" spans="1:26" s="3" customFormat="1" ht="12">
      <c r="A37" s="55"/>
      <c r="B37" s="56" t="s">
        <v>56</v>
      </c>
      <c r="C37" s="57" t="s">
        <v>47</v>
      </c>
      <c r="D37" s="58"/>
      <c r="E37" s="59"/>
      <c r="F37" s="58"/>
      <c r="G37" s="58">
        <v>61</v>
      </c>
      <c r="H37" s="58"/>
      <c r="I37" s="58"/>
      <c r="J37" s="58">
        <v>477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28"/>
      <c r="W37" s="28"/>
      <c r="X37" s="28"/>
      <c r="Y37" s="28"/>
      <c r="Z37" s="28"/>
    </row>
    <row r="38" spans="1:26" s="32" customFormat="1" ht="12">
      <c r="A38" s="55"/>
      <c r="B38" s="56" t="s">
        <v>48</v>
      </c>
      <c r="C38" s="57" t="s">
        <v>49</v>
      </c>
      <c r="D38" s="58"/>
      <c r="E38" s="59"/>
      <c r="F38" s="58"/>
      <c r="G38" s="58">
        <v>406</v>
      </c>
      <c r="H38" s="58"/>
      <c r="I38" s="58"/>
      <c r="J38" s="58">
        <v>2772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28"/>
      <c r="W38" s="28"/>
      <c r="X38" s="28"/>
      <c r="Y38" s="28"/>
      <c r="Z38" s="28"/>
    </row>
    <row r="39" spans="1:26" ht="156">
      <c r="A39" s="50">
        <v>3</v>
      </c>
      <c r="B39" s="51" t="s">
        <v>57</v>
      </c>
      <c r="C39" s="52">
        <v>0.256</v>
      </c>
      <c r="D39" s="53">
        <v>5324.81</v>
      </c>
      <c r="E39" s="54">
        <v>3805.21</v>
      </c>
      <c r="F39" s="53" t="s">
        <v>58</v>
      </c>
      <c r="G39" s="53">
        <v>1363</v>
      </c>
      <c r="H39" s="53">
        <v>974</v>
      </c>
      <c r="I39" s="53" t="s">
        <v>59</v>
      </c>
      <c r="J39" s="53">
        <v>11771</v>
      </c>
      <c r="K39" s="54">
        <v>9680</v>
      </c>
      <c r="L39" s="54"/>
      <c r="M39" s="54"/>
      <c r="N39" s="54"/>
      <c r="O39" s="54"/>
      <c r="P39" s="54"/>
      <c r="Q39" s="54"/>
      <c r="R39" s="54"/>
      <c r="S39" s="54"/>
      <c r="T39" s="54"/>
      <c r="U39" s="54" t="s">
        <v>60</v>
      </c>
      <c r="V39" s="28"/>
      <c r="W39" s="28"/>
      <c r="X39" s="28"/>
      <c r="Y39" s="28"/>
      <c r="Z39" s="28"/>
    </row>
    <row r="40" spans="1:26" ht="12.75">
      <c r="A40" s="55"/>
      <c r="B40" s="56" t="s">
        <v>61</v>
      </c>
      <c r="C40" s="57" t="s">
        <v>45</v>
      </c>
      <c r="D40" s="58"/>
      <c r="E40" s="59"/>
      <c r="F40" s="58"/>
      <c r="G40" s="58">
        <v>967</v>
      </c>
      <c r="H40" s="58"/>
      <c r="I40" s="58"/>
      <c r="J40" s="58">
        <v>8165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28"/>
      <c r="W40" s="28"/>
      <c r="X40" s="28"/>
      <c r="Y40" s="28"/>
      <c r="Z40" s="28"/>
    </row>
    <row r="41" spans="1:26" ht="12.75">
      <c r="A41" s="55"/>
      <c r="B41" s="56" t="s">
        <v>62</v>
      </c>
      <c r="C41" s="57" t="s">
        <v>47</v>
      </c>
      <c r="D41" s="58"/>
      <c r="E41" s="59"/>
      <c r="F41" s="58"/>
      <c r="G41" s="58">
        <v>725</v>
      </c>
      <c r="H41" s="58"/>
      <c r="I41" s="58"/>
      <c r="J41" s="58">
        <v>5763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28"/>
      <c r="W41" s="28"/>
      <c r="X41" s="28"/>
      <c r="Y41" s="28"/>
      <c r="Z41" s="28"/>
    </row>
    <row r="42" spans="1:26" ht="12.75">
      <c r="A42" s="60"/>
      <c r="B42" s="61" t="s">
        <v>48</v>
      </c>
      <c r="C42" s="62" t="s">
        <v>49</v>
      </c>
      <c r="D42" s="63"/>
      <c r="E42" s="64"/>
      <c r="F42" s="63"/>
      <c r="G42" s="63">
        <v>3328</v>
      </c>
      <c r="H42" s="63"/>
      <c r="I42" s="63"/>
      <c r="J42" s="63">
        <v>28053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28"/>
      <c r="W42" s="28"/>
      <c r="X42" s="28"/>
      <c r="Y42" s="28"/>
      <c r="Z42" s="28"/>
    </row>
    <row r="43" spans="1:26" ht="36">
      <c r="A43" s="107" t="s">
        <v>63</v>
      </c>
      <c r="B43" s="108"/>
      <c r="C43" s="108"/>
      <c r="D43" s="108"/>
      <c r="E43" s="108"/>
      <c r="F43" s="108"/>
      <c r="G43" s="53">
        <v>1841</v>
      </c>
      <c r="H43" s="53">
        <v>1138</v>
      </c>
      <c r="I43" s="53" t="s">
        <v>64</v>
      </c>
      <c r="J43" s="53">
        <v>14815</v>
      </c>
      <c r="K43" s="54">
        <v>11305</v>
      </c>
      <c r="L43" s="54"/>
      <c r="M43" s="54"/>
      <c r="N43" s="54"/>
      <c r="O43" s="54"/>
      <c r="P43" s="54"/>
      <c r="Q43" s="54"/>
      <c r="R43" s="54"/>
      <c r="S43" s="54"/>
      <c r="T43" s="54"/>
      <c r="U43" s="54" t="s">
        <v>65</v>
      </c>
      <c r="V43" s="28"/>
      <c r="W43" s="28"/>
      <c r="X43" s="28"/>
      <c r="Y43" s="28"/>
      <c r="Z43" s="28"/>
    </row>
    <row r="44" spans="1:26" ht="12.75">
      <c r="A44" s="107" t="s">
        <v>66</v>
      </c>
      <c r="B44" s="108"/>
      <c r="C44" s="108"/>
      <c r="D44" s="108"/>
      <c r="E44" s="108"/>
      <c r="F44" s="108"/>
      <c r="G44" s="53">
        <v>2210</v>
      </c>
      <c r="H44" s="53"/>
      <c r="I44" s="53"/>
      <c r="J44" s="53">
        <v>17778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28"/>
      <c r="W44" s="28"/>
      <c r="X44" s="28"/>
      <c r="Y44" s="28"/>
      <c r="Z44" s="28"/>
    </row>
    <row r="45" spans="1:26" ht="12.75">
      <c r="A45" s="107" t="s">
        <v>67</v>
      </c>
      <c r="B45" s="108"/>
      <c r="C45" s="108"/>
      <c r="D45" s="108"/>
      <c r="E45" s="108"/>
      <c r="F45" s="108"/>
      <c r="G45" s="53"/>
      <c r="H45" s="53"/>
      <c r="I45" s="53"/>
      <c r="J45" s="53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28"/>
      <c r="W45" s="28"/>
      <c r="X45" s="28"/>
      <c r="Y45" s="28"/>
      <c r="Z45" s="28"/>
    </row>
    <row r="46" spans="1:26" ht="39" customHeight="1">
      <c r="A46" s="107" t="s">
        <v>68</v>
      </c>
      <c r="B46" s="108"/>
      <c r="C46" s="108"/>
      <c r="D46" s="108"/>
      <c r="E46" s="108"/>
      <c r="F46" s="108"/>
      <c r="G46" s="53">
        <v>369</v>
      </c>
      <c r="H46" s="53">
        <v>227.6</v>
      </c>
      <c r="I46" s="53" t="s">
        <v>69</v>
      </c>
      <c r="J46" s="53">
        <v>2963</v>
      </c>
      <c r="K46" s="54">
        <v>2261</v>
      </c>
      <c r="L46" s="54"/>
      <c r="M46" s="54"/>
      <c r="N46" s="54"/>
      <c r="O46" s="54"/>
      <c r="P46" s="54"/>
      <c r="Q46" s="54"/>
      <c r="R46" s="54"/>
      <c r="S46" s="54"/>
      <c r="T46" s="54"/>
      <c r="U46" s="54" t="s">
        <v>70</v>
      </c>
      <c r="V46" s="28"/>
      <c r="W46" s="28"/>
      <c r="X46" s="28"/>
      <c r="Y46" s="28"/>
      <c r="Z46" s="28"/>
    </row>
    <row r="47" spans="1:26" ht="12.75">
      <c r="A47" s="107" t="s">
        <v>71</v>
      </c>
      <c r="B47" s="108"/>
      <c r="C47" s="108"/>
      <c r="D47" s="108"/>
      <c r="E47" s="108"/>
      <c r="F47" s="108"/>
      <c r="G47" s="53"/>
      <c r="H47" s="53"/>
      <c r="I47" s="53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28"/>
      <c r="W47" s="28"/>
      <c r="X47" s="28"/>
      <c r="Y47" s="28"/>
      <c r="Z47" s="28"/>
    </row>
    <row r="48" spans="1:26" ht="12.75">
      <c r="A48" s="107" t="s">
        <v>72</v>
      </c>
      <c r="B48" s="108"/>
      <c r="C48" s="108"/>
      <c r="D48" s="108"/>
      <c r="E48" s="108"/>
      <c r="F48" s="108"/>
      <c r="G48" s="53">
        <v>1450</v>
      </c>
      <c r="H48" s="53"/>
      <c r="I48" s="53"/>
      <c r="J48" s="53">
        <v>14392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8"/>
      <c r="W48" s="28"/>
      <c r="X48" s="28"/>
      <c r="Y48" s="28"/>
      <c r="Z48" s="28"/>
    </row>
    <row r="49" spans="1:26" ht="12.75">
      <c r="A49" s="107" t="s">
        <v>73</v>
      </c>
      <c r="B49" s="108"/>
      <c r="C49" s="108"/>
      <c r="D49" s="108"/>
      <c r="E49" s="108"/>
      <c r="F49" s="108"/>
      <c r="G49" s="53"/>
      <c r="H49" s="53"/>
      <c r="I49" s="53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28"/>
      <c r="W49" s="28"/>
      <c r="X49" s="28"/>
      <c r="Y49" s="28"/>
      <c r="Z49" s="28"/>
    </row>
    <row r="50" spans="1:26" ht="12.75">
      <c r="A50" s="107" t="s">
        <v>74</v>
      </c>
      <c r="B50" s="108"/>
      <c r="C50" s="108"/>
      <c r="D50" s="108"/>
      <c r="E50" s="108"/>
      <c r="F50" s="108"/>
      <c r="G50" s="53">
        <v>844</v>
      </c>
      <c r="H50" s="53"/>
      <c r="I50" s="53"/>
      <c r="J50" s="53">
        <v>4212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28"/>
      <c r="W50" s="28"/>
      <c r="X50" s="28"/>
      <c r="Y50" s="28"/>
      <c r="Z50" s="28"/>
    </row>
    <row r="51" spans="1:26" ht="12.75">
      <c r="A51" s="105" t="s">
        <v>75</v>
      </c>
      <c r="B51" s="106"/>
      <c r="C51" s="106"/>
      <c r="D51" s="106"/>
      <c r="E51" s="106"/>
      <c r="F51" s="106"/>
      <c r="G51" s="53">
        <v>1160</v>
      </c>
      <c r="H51" s="53"/>
      <c r="I51" s="53"/>
      <c r="J51" s="53">
        <v>9787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28"/>
      <c r="W51" s="28"/>
      <c r="X51" s="28"/>
      <c r="Y51" s="28"/>
      <c r="Z51" s="28"/>
    </row>
    <row r="52" spans="1:26" ht="12.75">
      <c r="A52" s="105" t="s">
        <v>76</v>
      </c>
      <c r="B52" s="106"/>
      <c r="C52" s="106"/>
      <c r="D52" s="106"/>
      <c r="E52" s="106"/>
      <c r="F52" s="106"/>
      <c r="G52" s="53">
        <v>870</v>
      </c>
      <c r="H52" s="53"/>
      <c r="I52" s="53"/>
      <c r="J52" s="53">
        <v>6908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28"/>
      <c r="W52" s="28"/>
      <c r="X52" s="28"/>
      <c r="Y52" s="28"/>
      <c r="Z52" s="28"/>
    </row>
    <row r="53" spans="1:26" ht="12.75">
      <c r="A53" s="105" t="s">
        <v>77</v>
      </c>
      <c r="B53" s="106"/>
      <c r="C53" s="106"/>
      <c r="D53" s="106"/>
      <c r="E53" s="106"/>
      <c r="F53" s="106"/>
      <c r="G53" s="53"/>
      <c r="H53" s="53"/>
      <c r="I53" s="53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28"/>
      <c r="W53" s="28"/>
      <c r="X53" s="28"/>
      <c r="Y53" s="28"/>
      <c r="Z53" s="28"/>
    </row>
    <row r="54" spans="1:26" ht="12.75">
      <c r="A54" s="107" t="s">
        <v>78</v>
      </c>
      <c r="B54" s="108"/>
      <c r="C54" s="108"/>
      <c r="D54" s="108"/>
      <c r="E54" s="108"/>
      <c r="F54" s="108"/>
      <c r="G54" s="53">
        <v>4240</v>
      </c>
      <c r="H54" s="53"/>
      <c r="I54" s="53"/>
      <c r="J54" s="53">
        <v>34473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8"/>
      <c r="W54" s="28"/>
      <c r="X54" s="28"/>
      <c r="Y54" s="28"/>
      <c r="Z54" s="28"/>
    </row>
    <row r="55" spans="1:26" ht="12.75">
      <c r="A55" s="107" t="s">
        <v>79</v>
      </c>
      <c r="B55" s="108"/>
      <c r="C55" s="108"/>
      <c r="D55" s="108"/>
      <c r="E55" s="108"/>
      <c r="F55" s="108"/>
      <c r="G55" s="53">
        <v>4240</v>
      </c>
      <c r="H55" s="53"/>
      <c r="I55" s="53"/>
      <c r="J55" s="53">
        <v>34473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28"/>
      <c r="W55" s="28"/>
      <c r="X55" s="28"/>
      <c r="Y55" s="28"/>
      <c r="Z55" s="28"/>
    </row>
    <row r="56" spans="1:26" ht="12.75">
      <c r="A56" s="109" t="s">
        <v>80</v>
      </c>
      <c r="B56" s="110"/>
      <c r="C56" s="110"/>
      <c r="D56" s="110"/>
      <c r="E56" s="110"/>
      <c r="F56" s="110"/>
      <c r="G56" s="65">
        <v>4240</v>
      </c>
      <c r="H56" s="65"/>
      <c r="I56" s="65"/>
      <c r="J56" s="65">
        <v>34473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28"/>
      <c r="W56" s="28"/>
      <c r="X56" s="28"/>
      <c r="Y56" s="28"/>
      <c r="Z56" s="28"/>
    </row>
    <row r="57" spans="1:26" ht="21" customHeight="1">
      <c r="A57" s="111" t="s">
        <v>81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28"/>
      <c r="W57" s="28"/>
      <c r="X57" s="28"/>
      <c r="Y57" s="28"/>
      <c r="Z57" s="28"/>
    </row>
    <row r="58" spans="1:26" ht="84">
      <c r="A58" s="50">
        <v>4</v>
      </c>
      <c r="B58" s="51" t="s">
        <v>82</v>
      </c>
      <c r="C58" s="52" t="s">
        <v>83</v>
      </c>
      <c r="D58" s="53">
        <v>14671.23</v>
      </c>
      <c r="E58" s="54" t="s">
        <v>84</v>
      </c>
      <c r="F58" s="53" t="s">
        <v>85</v>
      </c>
      <c r="G58" s="53">
        <v>1136</v>
      </c>
      <c r="H58" s="53" t="s">
        <v>86</v>
      </c>
      <c r="I58" s="53" t="s">
        <v>87</v>
      </c>
      <c r="J58" s="53">
        <v>6908</v>
      </c>
      <c r="K58" s="54" t="s">
        <v>88</v>
      </c>
      <c r="L58" s="54"/>
      <c r="M58" s="54"/>
      <c r="N58" s="54"/>
      <c r="O58" s="54"/>
      <c r="P58" s="54"/>
      <c r="Q58" s="54"/>
      <c r="R58" s="54"/>
      <c r="S58" s="54"/>
      <c r="T58" s="54"/>
      <c r="U58" s="54" t="s">
        <v>89</v>
      </c>
      <c r="V58" s="28"/>
      <c r="W58" s="28"/>
      <c r="X58" s="28"/>
      <c r="Y58" s="28"/>
      <c r="Z58" s="28"/>
    </row>
    <row r="59" spans="1:26" ht="12.75">
      <c r="A59" s="55"/>
      <c r="B59" s="56" t="s">
        <v>90</v>
      </c>
      <c r="C59" s="57" t="s">
        <v>45</v>
      </c>
      <c r="D59" s="58"/>
      <c r="E59" s="59"/>
      <c r="F59" s="58"/>
      <c r="G59" s="58">
        <v>396</v>
      </c>
      <c r="H59" s="58"/>
      <c r="I59" s="58"/>
      <c r="J59" s="58">
        <v>3338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28"/>
      <c r="W59" s="28"/>
      <c r="X59" s="28"/>
      <c r="Y59" s="28"/>
      <c r="Z59" s="28"/>
    </row>
    <row r="60" spans="1:26" ht="12.75">
      <c r="A60" s="55"/>
      <c r="B60" s="56" t="s">
        <v>91</v>
      </c>
      <c r="C60" s="57" t="s">
        <v>47</v>
      </c>
      <c r="D60" s="58"/>
      <c r="E60" s="59"/>
      <c r="F60" s="58"/>
      <c r="G60" s="58">
        <v>297</v>
      </c>
      <c r="H60" s="58"/>
      <c r="I60" s="58"/>
      <c r="J60" s="58">
        <v>2356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28"/>
      <c r="W60" s="28"/>
      <c r="X60" s="28"/>
      <c r="Y60" s="28"/>
      <c r="Z60" s="28"/>
    </row>
    <row r="61" spans="1:26" ht="12.75">
      <c r="A61" s="55"/>
      <c r="B61" s="56" t="s">
        <v>48</v>
      </c>
      <c r="C61" s="57" t="s">
        <v>49</v>
      </c>
      <c r="D61" s="58"/>
      <c r="E61" s="59"/>
      <c r="F61" s="58"/>
      <c r="G61" s="58">
        <v>2042</v>
      </c>
      <c r="H61" s="58"/>
      <c r="I61" s="58"/>
      <c r="J61" s="58">
        <v>13926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28"/>
      <c r="W61" s="28"/>
      <c r="X61" s="28"/>
      <c r="Y61" s="28"/>
      <c r="Z61" s="28"/>
    </row>
    <row r="62" spans="1:26" ht="84">
      <c r="A62" s="50">
        <v>5</v>
      </c>
      <c r="B62" s="51" t="s">
        <v>92</v>
      </c>
      <c r="C62" s="52" t="s">
        <v>93</v>
      </c>
      <c r="D62" s="53">
        <v>12032.3</v>
      </c>
      <c r="E62" s="54" t="s">
        <v>94</v>
      </c>
      <c r="F62" s="53" t="s">
        <v>95</v>
      </c>
      <c r="G62" s="53">
        <v>190</v>
      </c>
      <c r="H62" s="53" t="s">
        <v>96</v>
      </c>
      <c r="I62" s="53" t="s">
        <v>97</v>
      </c>
      <c r="J62" s="53">
        <v>1177</v>
      </c>
      <c r="K62" s="54" t="s">
        <v>98</v>
      </c>
      <c r="L62" s="54"/>
      <c r="M62" s="54"/>
      <c r="N62" s="54"/>
      <c r="O62" s="54"/>
      <c r="P62" s="54"/>
      <c r="Q62" s="54"/>
      <c r="R62" s="54"/>
      <c r="S62" s="54"/>
      <c r="T62" s="54"/>
      <c r="U62" s="54" t="s">
        <v>99</v>
      </c>
      <c r="V62" s="28"/>
      <c r="W62" s="28"/>
      <c r="X62" s="28"/>
      <c r="Y62" s="28"/>
      <c r="Z62" s="28"/>
    </row>
    <row r="63" spans="1:26" ht="12.75">
      <c r="A63" s="55"/>
      <c r="B63" s="56" t="s">
        <v>100</v>
      </c>
      <c r="C63" s="57" t="s">
        <v>45</v>
      </c>
      <c r="D63" s="58"/>
      <c r="E63" s="59"/>
      <c r="F63" s="58"/>
      <c r="G63" s="58">
        <v>70</v>
      </c>
      <c r="H63" s="58"/>
      <c r="I63" s="58"/>
      <c r="J63" s="58">
        <v>587</v>
      </c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28"/>
      <c r="W63" s="28"/>
      <c r="X63" s="28"/>
      <c r="Y63" s="28"/>
      <c r="Z63" s="28"/>
    </row>
    <row r="64" spans="1:26" ht="12.75">
      <c r="A64" s="55"/>
      <c r="B64" s="56" t="s">
        <v>101</v>
      </c>
      <c r="C64" s="57" t="s">
        <v>47</v>
      </c>
      <c r="D64" s="58"/>
      <c r="E64" s="59"/>
      <c r="F64" s="58"/>
      <c r="G64" s="58">
        <v>52</v>
      </c>
      <c r="H64" s="58"/>
      <c r="I64" s="58"/>
      <c r="J64" s="58">
        <v>414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28"/>
      <c r="W64" s="28"/>
      <c r="X64" s="28"/>
      <c r="Y64" s="28"/>
      <c r="Z64" s="28"/>
    </row>
    <row r="65" spans="1:26" ht="12.75">
      <c r="A65" s="55"/>
      <c r="B65" s="56" t="s">
        <v>48</v>
      </c>
      <c r="C65" s="57" t="s">
        <v>49</v>
      </c>
      <c r="D65" s="58"/>
      <c r="E65" s="59"/>
      <c r="F65" s="58"/>
      <c r="G65" s="58">
        <v>348</v>
      </c>
      <c r="H65" s="58"/>
      <c r="I65" s="58"/>
      <c r="J65" s="58">
        <v>2406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28"/>
      <c r="W65" s="28"/>
      <c r="X65" s="28"/>
      <c r="Y65" s="28"/>
      <c r="Z65" s="28"/>
    </row>
    <row r="66" spans="1:26" ht="84">
      <c r="A66" s="50">
        <v>6</v>
      </c>
      <c r="B66" s="51" t="s">
        <v>102</v>
      </c>
      <c r="C66" s="52" t="s">
        <v>103</v>
      </c>
      <c r="D66" s="53">
        <v>11251.01</v>
      </c>
      <c r="E66" s="54" t="s">
        <v>104</v>
      </c>
      <c r="F66" s="53" t="s">
        <v>105</v>
      </c>
      <c r="G66" s="53">
        <v>1206</v>
      </c>
      <c r="H66" s="53" t="s">
        <v>106</v>
      </c>
      <c r="I66" s="53" t="s">
        <v>107</v>
      </c>
      <c r="J66" s="53">
        <v>7413</v>
      </c>
      <c r="K66" s="54" t="s">
        <v>108</v>
      </c>
      <c r="L66" s="54"/>
      <c r="M66" s="54"/>
      <c r="N66" s="54"/>
      <c r="O66" s="54"/>
      <c r="P66" s="54"/>
      <c r="Q66" s="54"/>
      <c r="R66" s="54"/>
      <c r="S66" s="54"/>
      <c r="T66" s="54"/>
      <c r="U66" s="54" t="s">
        <v>109</v>
      </c>
      <c r="V66" s="28"/>
      <c r="W66" s="28"/>
      <c r="X66" s="28"/>
      <c r="Y66" s="28"/>
      <c r="Z66" s="28"/>
    </row>
    <row r="67" spans="1:26" ht="12.75">
      <c r="A67" s="55"/>
      <c r="B67" s="56" t="s">
        <v>110</v>
      </c>
      <c r="C67" s="57" t="s">
        <v>45</v>
      </c>
      <c r="D67" s="58"/>
      <c r="E67" s="59"/>
      <c r="F67" s="58"/>
      <c r="G67" s="58">
        <v>434</v>
      </c>
      <c r="H67" s="58"/>
      <c r="I67" s="58"/>
      <c r="J67" s="58">
        <v>3669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28"/>
      <c r="W67" s="28"/>
      <c r="X67" s="28"/>
      <c r="Y67" s="28"/>
      <c r="Z67" s="28"/>
    </row>
    <row r="68" spans="1:26" ht="12.75">
      <c r="A68" s="55"/>
      <c r="B68" s="56" t="s">
        <v>111</v>
      </c>
      <c r="C68" s="57" t="s">
        <v>47</v>
      </c>
      <c r="D68" s="58"/>
      <c r="E68" s="59"/>
      <c r="F68" s="58"/>
      <c r="G68" s="58">
        <v>325</v>
      </c>
      <c r="H68" s="58"/>
      <c r="I68" s="58"/>
      <c r="J68" s="58">
        <v>2590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28"/>
      <c r="W68" s="28"/>
      <c r="X68" s="28"/>
      <c r="Y68" s="28"/>
      <c r="Z68" s="28"/>
    </row>
    <row r="69" spans="1:26" ht="12.75">
      <c r="A69" s="55"/>
      <c r="B69" s="56" t="s">
        <v>48</v>
      </c>
      <c r="C69" s="57" t="s">
        <v>49</v>
      </c>
      <c r="D69" s="58"/>
      <c r="E69" s="59"/>
      <c r="F69" s="58"/>
      <c r="G69" s="58">
        <v>2198</v>
      </c>
      <c r="H69" s="58"/>
      <c r="I69" s="58"/>
      <c r="J69" s="58">
        <v>15122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28"/>
      <c r="W69" s="28"/>
      <c r="X69" s="28"/>
      <c r="Y69" s="28"/>
      <c r="Z69" s="28"/>
    </row>
    <row r="70" spans="1:26" ht="84">
      <c r="A70" s="50">
        <v>7</v>
      </c>
      <c r="B70" s="51" t="s">
        <v>112</v>
      </c>
      <c r="C70" s="52" t="s">
        <v>113</v>
      </c>
      <c r="D70" s="53">
        <v>9671.74</v>
      </c>
      <c r="E70" s="54" t="s">
        <v>114</v>
      </c>
      <c r="F70" s="53" t="s">
        <v>115</v>
      </c>
      <c r="G70" s="53">
        <v>97</v>
      </c>
      <c r="H70" s="53" t="s">
        <v>116</v>
      </c>
      <c r="I70" s="53" t="s">
        <v>117</v>
      </c>
      <c r="J70" s="53">
        <v>595</v>
      </c>
      <c r="K70" s="54" t="s">
        <v>118</v>
      </c>
      <c r="L70" s="54"/>
      <c r="M70" s="54"/>
      <c r="N70" s="54"/>
      <c r="O70" s="54"/>
      <c r="P70" s="54"/>
      <c r="Q70" s="54"/>
      <c r="R70" s="54"/>
      <c r="S70" s="54"/>
      <c r="T70" s="54"/>
      <c r="U70" s="54" t="s">
        <v>119</v>
      </c>
      <c r="V70" s="28"/>
      <c r="W70" s="28"/>
      <c r="X70" s="28"/>
      <c r="Y70" s="28"/>
      <c r="Z70" s="28"/>
    </row>
    <row r="71" spans="1:26" ht="12.75">
      <c r="A71" s="55"/>
      <c r="B71" s="56" t="s">
        <v>120</v>
      </c>
      <c r="C71" s="57" t="s">
        <v>45</v>
      </c>
      <c r="D71" s="58"/>
      <c r="E71" s="59"/>
      <c r="F71" s="58"/>
      <c r="G71" s="58">
        <v>35</v>
      </c>
      <c r="H71" s="58"/>
      <c r="I71" s="58"/>
      <c r="J71" s="58">
        <v>297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28"/>
      <c r="W71" s="28"/>
      <c r="X71" s="28"/>
      <c r="Y71" s="28"/>
      <c r="Z71" s="28"/>
    </row>
    <row r="72" spans="1:26" ht="12.75">
      <c r="A72" s="55"/>
      <c r="B72" s="56" t="s">
        <v>121</v>
      </c>
      <c r="C72" s="57" t="s">
        <v>47</v>
      </c>
      <c r="D72" s="58"/>
      <c r="E72" s="59"/>
      <c r="F72" s="58"/>
      <c r="G72" s="58">
        <v>26</v>
      </c>
      <c r="H72" s="58"/>
      <c r="I72" s="58"/>
      <c r="J72" s="58">
        <v>210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28"/>
      <c r="W72" s="28"/>
      <c r="X72" s="28"/>
      <c r="Y72" s="28"/>
      <c r="Z72" s="28"/>
    </row>
    <row r="73" spans="1:26" ht="12.75">
      <c r="A73" s="55"/>
      <c r="B73" s="56" t="s">
        <v>48</v>
      </c>
      <c r="C73" s="57" t="s">
        <v>49</v>
      </c>
      <c r="D73" s="58"/>
      <c r="E73" s="59"/>
      <c r="F73" s="58"/>
      <c r="G73" s="58">
        <v>176</v>
      </c>
      <c r="H73" s="58"/>
      <c r="I73" s="58"/>
      <c r="J73" s="58">
        <v>1217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28"/>
      <c r="W73" s="28"/>
      <c r="X73" s="28"/>
      <c r="Y73" s="28"/>
      <c r="Z73" s="28"/>
    </row>
    <row r="74" spans="1:26" ht="84">
      <c r="A74" s="50">
        <v>8</v>
      </c>
      <c r="B74" s="51" t="s">
        <v>122</v>
      </c>
      <c r="C74" s="52" t="s">
        <v>123</v>
      </c>
      <c r="D74" s="53">
        <v>7827.56</v>
      </c>
      <c r="E74" s="54" t="s">
        <v>124</v>
      </c>
      <c r="F74" s="53" t="s">
        <v>125</v>
      </c>
      <c r="G74" s="53">
        <v>2740</v>
      </c>
      <c r="H74" s="53" t="s">
        <v>126</v>
      </c>
      <c r="I74" s="53" t="s">
        <v>127</v>
      </c>
      <c r="J74" s="53">
        <v>16836</v>
      </c>
      <c r="K74" s="54" t="s">
        <v>128</v>
      </c>
      <c r="L74" s="54"/>
      <c r="M74" s="54"/>
      <c r="N74" s="54"/>
      <c r="O74" s="54"/>
      <c r="P74" s="54"/>
      <c r="Q74" s="54"/>
      <c r="R74" s="54"/>
      <c r="S74" s="54"/>
      <c r="T74" s="54"/>
      <c r="U74" s="54" t="s">
        <v>129</v>
      </c>
      <c r="V74" s="28"/>
      <c r="W74" s="28"/>
      <c r="X74" s="28"/>
      <c r="Y74" s="28"/>
      <c r="Z74" s="28"/>
    </row>
    <row r="75" spans="1:26" ht="12.75">
      <c r="A75" s="55"/>
      <c r="B75" s="56" t="s">
        <v>130</v>
      </c>
      <c r="C75" s="57" t="s">
        <v>45</v>
      </c>
      <c r="D75" s="58"/>
      <c r="E75" s="59"/>
      <c r="F75" s="58"/>
      <c r="G75" s="58">
        <v>991</v>
      </c>
      <c r="H75" s="58"/>
      <c r="I75" s="58"/>
      <c r="J75" s="58">
        <v>8367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8"/>
      <c r="W75" s="28"/>
      <c r="X75" s="28"/>
      <c r="Y75" s="28"/>
      <c r="Z75" s="28"/>
    </row>
    <row r="76" spans="1:26" ht="12.75">
      <c r="A76" s="55"/>
      <c r="B76" s="56" t="s">
        <v>131</v>
      </c>
      <c r="C76" s="57" t="s">
        <v>47</v>
      </c>
      <c r="D76" s="58"/>
      <c r="E76" s="59"/>
      <c r="F76" s="58"/>
      <c r="G76" s="58">
        <v>743</v>
      </c>
      <c r="H76" s="58"/>
      <c r="I76" s="58"/>
      <c r="J76" s="58">
        <v>5906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28"/>
      <c r="W76" s="28"/>
      <c r="X76" s="28"/>
      <c r="Y76" s="28"/>
      <c r="Z76" s="28"/>
    </row>
    <row r="77" spans="1:26" ht="12.75">
      <c r="A77" s="55"/>
      <c r="B77" s="56" t="s">
        <v>48</v>
      </c>
      <c r="C77" s="57" t="s">
        <v>49</v>
      </c>
      <c r="D77" s="58"/>
      <c r="E77" s="59"/>
      <c r="F77" s="58"/>
      <c r="G77" s="58">
        <v>5003</v>
      </c>
      <c r="H77" s="58"/>
      <c r="I77" s="58"/>
      <c r="J77" s="58">
        <v>34414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28"/>
      <c r="W77" s="28"/>
      <c r="X77" s="28"/>
      <c r="Y77" s="28"/>
      <c r="Z77" s="28"/>
    </row>
    <row r="78" spans="1:26" ht="84">
      <c r="A78" s="50">
        <v>9</v>
      </c>
      <c r="B78" s="51" t="s">
        <v>132</v>
      </c>
      <c r="C78" s="52" t="s">
        <v>133</v>
      </c>
      <c r="D78" s="53">
        <v>7687.05</v>
      </c>
      <c r="E78" s="54" t="s">
        <v>134</v>
      </c>
      <c r="F78" s="53" t="s">
        <v>135</v>
      </c>
      <c r="G78" s="53">
        <v>1307</v>
      </c>
      <c r="H78" s="53" t="s">
        <v>136</v>
      </c>
      <c r="I78" s="53" t="s">
        <v>137</v>
      </c>
      <c r="J78" s="53">
        <v>8017</v>
      </c>
      <c r="K78" s="54" t="s">
        <v>138</v>
      </c>
      <c r="L78" s="54"/>
      <c r="M78" s="54"/>
      <c r="N78" s="54"/>
      <c r="O78" s="54"/>
      <c r="P78" s="54"/>
      <c r="Q78" s="54"/>
      <c r="R78" s="54"/>
      <c r="S78" s="54"/>
      <c r="T78" s="54"/>
      <c r="U78" s="54" t="s">
        <v>139</v>
      </c>
      <c r="V78" s="28"/>
      <c r="W78" s="28"/>
      <c r="X78" s="28"/>
      <c r="Y78" s="28"/>
      <c r="Z78" s="28"/>
    </row>
    <row r="79" spans="1:26" ht="12.75">
      <c r="A79" s="55"/>
      <c r="B79" s="56" t="s">
        <v>140</v>
      </c>
      <c r="C79" s="57" t="s">
        <v>45</v>
      </c>
      <c r="D79" s="58"/>
      <c r="E79" s="59"/>
      <c r="F79" s="58"/>
      <c r="G79" s="58">
        <v>471</v>
      </c>
      <c r="H79" s="58"/>
      <c r="I79" s="58"/>
      <c r="J79" s="58">
        <v>3981</v>
      </c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28"/>
      <c r="W79" s="28"/>
      <c r="X79" s="28"/>
      <c r="Y79" s="28"/>
      <c r="Z79" s="28"/>
    </row>
    <row r="80" spans="1:26" ht="12.75">
      <c r="A80" s="55"/>
      <c r="B80" s="56" t="s">
        <v>141</v>
      </c>
      <c r="C80" s="57" t="s">
        <v>47</v>
      </c>
      <c r="D80" s="58"/>
      <c r="E80" s="59"/>
      <c r="F80" s="58"/>
      <c r="G80" s="58">
        <v>353</v>
      </c>
      <c r="H80" s="58"/>
      <c r="I80" s="58"/>
      <c r="J80" s="58">
        <v>2810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28"/>
      <c r="W80" s="28"/>
      <c r="X80" s="28"/>
      <c r="Y80" s="28"/>
      <c r="Z80" s="28"/>
    </row>
    <row r="81" spans="1:26" ht="12.75">
      <c r="A81" s="55"/>
      <c r="B81" s="56" t="s">
        <v>48</v>
      </c>
      <c r="C81" s="57" t="s">
        <v>49</v>
      </c>
      <c r="D81" s="58"/>
      <c r="E81" s="59"/>
      <c r="F81" s="58"/>
      <c r="G81" s="58">
        <v>2385</v>
      </c>
      <c r="H81" s="58"/>
      <c r="I81" s="58"/>
      <c r="J81" s="58">
        <v>16387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28"/>
      <c r="W81" s="28"/>
      <c r="X81" s="28"/>
      <c r="Y81" s="28"/>
      <c r="Z81" s="28"/>
    </row>
    <row r="82" spans="1:26" ht="72">
      <c r="A82" s="50">
        <v>10</v>
      </c>
      <c r="B82" s="51" t="s">
        <v>142</v>
      </c>
      <c r="C82" s="52">
        <v>7</v>
      </c>
      <c r="D82" s="53">
        <v>113</v>
      </c>
      <c r="E82" s="54" t="s">
        <v>143</v>
      </c>
      <c r="F82" s="53"/>
      <c r="G82" s="53">
        <v>791</v>
      </c>
      <c r="H82" s="53" t="s">
        <v>144</v>
      </c>
      <c r="I82" s="53"/>
      <c r="J82" s="53">
        <v>3414</v>
      </c>
      <c r="K82" s="54" t="s">
        <v>145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28"/>
      <c r="W82" s="28"/>
      <c r="X82" s="28"/>
      <c r="Y82" s="28"/>
      <c r="Z82" s="28"/>
    </row>
    <row r="83" spans="1:26" ht="72">
      <c r="A83" s="50">
        <v>11</v>
      </c>
      <c r="B83" s="51" t="s">
        <v>146</v>
      </c>
      <c r="C83" s="52">
        <v>1</v>
      </c>
      <c r="D83" s="53">
        <v>67.3</v>
      </c>
      <c r="E83" s="54" t="s">
        <v>147</v>
      </c>
      <c r="F83" s="53"/>
      <c r="G83" s="53">
        <v>67</v>
      </c>
      <c r="H83" s="53" t="s">
        <v>148</v>
      </c>
      <c r="I83" s="53"/>
      <c r="J83" s="53">
        <v>292</v>
      </c>
      <c r="K83" s="54" t="s">
        <v>149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28"/>
      <c r="W83" s="28"/>
      <c r="X83" s="28"/>
      <c r="Y83" s="28"/>
      <c r="Z83" s="28"/>
    </row>
    <row r="84" spans="1:26" ht="72">
      <c r="A84" s="50">
        <v>12</v>
      </c>
      <c r="B84" s="51" t="s">
        <v>150</v>
      </c>
      <c r="C84" s="52">
        <v>10</v>
      </c>
      <c r="D84" s="53">
        <v>41.6</v>
      </c>
      <c r="E84" s="54" t="s">
        <v>151</v>
      </c>
      <c r="F84" s="53"/>
      <c r="G84" s="53">
        <v>416</v>
      </c>
      <c r="H84" s="53" t="s">
        <v>152</v>
      </c>
      <c r="I84" s="53"/>
      <c r="J84" s="53">
        <v>1804</v>
      </c>
      <c r="K84" s="54" t="s">
        <v>153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28"/>
      <c r="W84" s="28"/>
      <c r="X84" s="28"/>
      <c r="Y84" s="28"/>
      <c r="Z84" s="28"/>
    </row>
    <row r="85" spans="1:26" ht="72">
      <c r="A85" s="50">
        <v>13</v>
      </c>
      <c r="B85" s="51" t="s">
        <v>154</v>
      </c>
      <c r="C85" s="52">
        <v>1</v>
      </c>
      <c r="D85" s="53">
        <v>30.2</v>
      </c>
      <c r="E85" s="54" t="s">
        <v>155</v>
      </c>
      <c r="F85" s="53"/>
      <c r="G85" s="53">
        <v>30</v>
      </c>
      <c r="H85" s="53" t="s">
        <v>156</v>
      </c>
      <c r="I85" s="53"/>
      <c r="J85" s="53">
        <v>131</v>
      </c>
      <c r="K85" s="54" t="s">
        <v>157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28"/>
      <c r="W85" s="28"/>
      <c r="X85" s="28"/>
      <c r="Y85" s="28"/>
      <c r="Z85" s="28"/>
    </row>
    <row r="86" spans="1:26" ht="72">
      <c r="A86" s="50">
        <v>14</v>
      </c>
      <c r="B86" s="51" t="s">
        <v>158</v>
      </c>
      <c r="C86" s="52">
        <v>35</v>
      </c>
      <c r="D86" s="53">
        <v>14</v>
      </c>
      <c r="E86" s="54" t="s">
        <v>159</v>
      </c>
      <c r="F86" s="53"/>
      <c r="G86" s="53">
        <v>490</v>
      </c>
      <c r="H86" s="53" t="s">
        <v>160</v>
      </c>
      <c r="I86" s="53"/>
      <c r="J86" s="53">
        <v>2134</v>
      </c>
      <c r="K86" s="54" t="s">
        <v>161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28"/>
      <c r="W86" s="28"/>
      <c r="X86" s="28"/>
      <c r="Y86" s="28"/>
      <c r="Z86" s="28"/>
    </row>
    <row r="87" spans="1:26" ht="72">
      <c r="A87" s="50">
        <v>15</v>
      </c>
      <c r="B87" s="51" t="s">
        <v>162</v>
      </c>
      <c r="C87" s="52">
        <v>17</v>
      </c>
      <c r="D87" s="53">
        <v>11.9</v>
      </c>
      <c r="E87" s="54" t="s">
        <v>163</v>
      </c>
      <c r="F87" s="53"/>
      <c r="G87" s="53">
        <v>202</v>
      </c>
      <c r="H87" s="53" t="s">
        <v>164</v>
      </c>
      <c r="I87" s="53"/>
      <c r="J87" s="53">
        <v>877</v>
      </c>
      <c r="K87" s="54" t="s">
        <v>165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28"/>
      <c r="W87" s="28"/>
      <c r="X87" s="28"/>
      <c r="Y87" s="28"/>
      <c r="Z87" s="28"/>
    </row>
    <row r="88" spans="1:26" ht="84">
      <c r="A88" s="50">
        <v>16</v>
      </c>
      <c r="B88" s="51" t="s">
        <v>166</v>
      </c>
      <c r="C88" s="52">
        <v>1</v>
      </c>
      <c r="D88" s="53">
        <v>173</v>
      </c>
      <c r="E88" s="54" t="s">
        <v>167</v>
      </c>
      <c r="F88" s="53"/>
      <c r="G88" s="53">
        <v>173</v>
      </c>
      <c r="H88" s="53" t="s">
        <v>167</v>
      </c>
      <c r="I88" s="53"/>
      <c r="J88" s="53">
        <v>432</v>
      </c>
      <c r="K88" s="54" t="s">
        <v>168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28"/>
      <c r="W88" s="28"/>
      <c r="X88" s="28"/>
      <c r="Y88" s="28"/>
      <c r="Z88" s="28"/>
    </row>
    <row r="89" spans="1:26" ht="84">
      <c r="A89" s="50">
        <v>17</v>
      </c>
      <c r="B89" s="51" t="s">
        <v>169</v>
      </c>
      <c r="C89" s="52">
        <v>2</v>
      </c>
      <c r="D89" s="53">
        <v>68</v>
      </c>
      <c r="E89" s="54" t="s">
        <v>170</v>
      </c>
      <c r="F89" s="53"/>
      <c r="G89" s="53">
        <v>136</v>
      </c>
      <c r="H89" s="53" t="s">
        <v>171</v>
      </c>
      <c r="I89" s="53"/>
      <c r="J89" s="53">
        <v>375</v>
      </c>
      <c r="K89" s="54" t="s">
        <v>172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28"/>
      <c r="W89" s="28"/>
      <c r="X89" s="28"/>
      <c r="Y89" s="28"/>
      <c r="Z89" s="28"/>
    </row>
    <row r="90" spans="1:26" ht="84">
      <c r="A90" s="50">
        <v>18</v>
      </c>
      <c r="B90" s="51" t="s">
        <v>173</v>
      </c>
      <c r="C90" s="52">
        <v>3</v>
      </c>
      <c r="D90" s="53">
        <v>42.3</v>
      </c>
      <c r="E90" s="54" t="s">
        <v>174</v>
      </c>
      <c r="F90" s="53"/>
      <c r="G90" s="53">
        <v>127</v>
      </c>
      <c r="H90" s="53" t="s">
        <v>175</v>
      </c>
      <c r="I90" s="53"/>
      <c r="J90" s="53">
        <v>322</v>
      </c>
      <c r="K90" s="54" t="s">
        <v>176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28"/>
      <c r="W90" s="28"/>
      <c r="X90" s="28"/>
      <c r="Y90" s="28"/>
      <c r="Z90" s="28"/>
    </row>
    <row r="91" spans="1:26" ht="72">
      <c r="A91" s="50">
        <v>19</v>
      </c>
      <c r="B91" s="51" t="s">
        <v>177</v>
      </c>
      <c r="C91" s="52">
        <v>3</v>
      </c>
      <c r="D91" s="53">
        <v>121</v>
      </c>
      <c r="E91" s="54" t="s">
        <v>178</v>
      </c>
      <c r="F91" s="53"/>
      <c r="G91" s="53">
        <v>363</v>
      </c>
      <c r="H91" s="53" t="s">
        <v>179</v>
      </c>
      <c r="I91" s="53"/>
      <c r="J91" s="53">
        <v>536</v>
      </c>
      <c r="K91" s="54" t="s">
        <v>180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28"/>
      <c r="W91" s="28"/>
      <c r="X91" s="28"/>
      <c r="Y91" s="28"/>
      <c r="Z91" s="28"/>
    </row>
    <row r="92" spans="1:26" ht="72">
      <c r="A92" s="50">
        <v>20</v>
      </c>
      <c r="B92" s="51" t="s">
        <v>181</v>
      </c>
      <c r="C92" s="52">
        <v>1</v>
      </c>
      <c r="D92" s="53">
        <v>128</v>
      </c>
      <c r="E92" s="54" t="s">
        <v>182</v>
      </c>
      <c r="F92" s="53"/>
      <c r="G92" s="53">
        <v>128</v>
      </c>
      <c r="H92" s="53" t="s">
        <v>182</v>
      </c>
      <c r="I92" s="53"/>
      <c r="J92" s="53">
        <v>345</v>
      </c>
      <c r="K92" s="54" t="s">
        <v>183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28"/>
      <c r="W92" s="28"/>
      <c r="X92" s="28"/>
      <c r="Y92" s="28"/>
      <c r="Z92" s="28"/>
    </row>
    <row r="93" spans="1:26" ht="72">
      <c r="A93" s="50">
        <v>21</v>
      </c>
      <c r="B93" s="51" t="s">
        <v>184</v>
      </c>
      <c r="C93" s="52">
        <v>2</v>
      </c>
      <c r="D93" s="53">
        <v>67.3</v>
      </c>
      <c r="E93" s="54" t="s">
        <v>147</v>
      </c>
      <c r="F93" s="53"/>
      <c r="G93" s="53">
        <v>135</v>
      </c>
      <c r="H93" s="53" t="s">
        <v>185</v>
      </c>
      <c r="I93" s="53"/>
      <c r="J93" s="53">
        <v>91</v>
      </c>
      <c r="K93" s="54" t="s">
        <v>186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28"/>
      <c r="W93" s="28"/>
      <c r="X93" s="28"/>
      <c r="Y93" s="28"/>
      <c r="Z93" s="28"/>
    </row>
    <row r="94" spans="1:26" ht="72">
      <c r="A94" s="50">
        <v>22</v>
      </c>
      <c r="B94" s="51" t="s">
        <v>187</v>
      </c>
      <c r="C94" s="52">
        <v>1</v>
      </c>
      <c r="D94" s="53">
        <v>58.2</v>
      </c>
      <c r="E94" s="54" t="s">
        <v>188</v>
      </c>
      <c r="F94" s="53"/>
      <c r="G94" s="53">
        <v>58</v>
      </c>
      <c r="H94" s="53" t="s">
        <v>189</v>
      </c>
      <c r="I94" s="53"/>
      <c r="J94" s="53">
        <v>111</v>
      </c>
      <c r="K94" s="54" t="s">
        <v>190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28"/>
      <c r="W94" s="28"/>
      <c r="X94" s="28"/>
      <c r="Y94" s="28"/>
      <c r="Z94" s="28"/>
    </row>
    <row r="95" spans="1:26" ht="72">
      <c r="A95" s="50">
        <v>23</v>
      </c>
      <c r="B95" s="51" t="s">
        <v>191</v>
      </c>
      <c r="C95" s="52">
        <v>1</v>
      </c>
      <c r="D95" s="53">
        <v>132</v>
      </c>
      <c r="E95" s="54" t="s">
        <v>192</v>
      </c>
      <c r="F95" s="53"/>
      <c r="G95" s="53">
        <v>132</v>
      </c>
      <c r="H95" s="53" t="s">
        <v>192</v>
      </c>
      <c r="I95" s="53"/>
      <c r="J95" s="53">
        <v>239</v>
      </c>
      <c r="K95" s="54" t="s">
        <v>193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28"/>
      <c r="W95" s="28"/>
      <c r="X95" s="28"/>
      <c r="Y95" s="28"/>
      <c r="Z95" s="28"/>
    </row>
    <row r="96" spans="1:26" ht="84">
      <c r="A96" s="50">
        <v>24</v>
      </c>
      <c r="B96" s="51" t="s">
        <v>92</v>
      </c>
      <c r="C96" s="52" t="s">
        <v>194</v>
      </c>
      <c r="D96" s="53">
        <v>12032.3</v>
      </c>
      <c r="E96" s="54" t="s">
        <v>94</v>
      </c>
      <c r="F96" s="53" t="s">
        <v>95</v>
      </c>
      <c r="G96" s="53">
        <v>36</v>
      </c>
      <c r="H96" s="53" t="s">
        <v>195</v>
      </c>
      <c r="I96" s="53" t="s">
        <v>196</v>
      </c>
      <c r="J96" s="53">
        <v>226</v>
      </c>
      <c r="K96" s="54" t="s">
        <v>197</v>
      </c>
      <c r="L96" s="54"/>
      <c r="M96" s="54"/>
      <c r="N96" s="54"/>
      <c r="O96" s="54"/>
      <c r="P96" s="54"/>
      <c r="Q96" s="54"/>
      <c r="R96" s="54"/>
      <c r="S96" s="54"/>
      <c r="T96" s="54"/>
      <c r="U96" s="54" t="s">
        <v>198</v>
      </c>
      <c r="V96" s="28"/>
      <c r="W96" s="28"/>
      <c r="X96" s="28"/>
      <c r="Y96" s="28"/>
      <c r="Z96" s="28"/>
    </row>
    <row r="97" spans="1:26" ht="12.75">
      <c r="A97" s="55"/>
      <c r="B97" s="56" t="s">
        <v>199</v>
      </c>
      <c r="C97" s="57" t="s">
        <v>45</v>
      </c>
      <c r="D97" s="58"/>
      <c r="E97" s="59"/>
      <c r="F97" s="58"/>
      <c r="G97" s="58">
        <v>13</v>
      </c>
      <c r="H97" s="58"/>
      <c r="I97" s="58"/>
      <c r="J97" s="58">
        <v>112</v>
      </c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28"/>
      <c r="W97" s="28"/>
      <c r="X97" s="28"/>
      <c r="Y97" s="28"/>
      <c r="Z97" s="28"/>
    </row>
    <row r="98" spans="1:26" ht="12.75">
      <c r="A98" s="55"/>
      <c r="B98" s="56" t="s">
        <v>200</v>
      </c>
      <c r="C98" s="57" t="s">
        <v>47</v>
      </c>
      <c r="D98" s="58"/>
      <c r="E98" s="59"/>
      <c r="F98" s="58"/>
      <c r="G98" s="58">
        <v>10</v>
      </c>
      <c r="H98" s="58"/>
      <c r="I98" s="58"/>
      <c r="J98" s="58">
        <v>79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28"/>
      <c r="W98" s="28"/>
      <c r="X98" s="28"/>
      <c r="Y98" s="28"/>
      <c r="Z98" s="28"/>
    </row>
    <row r="99" spans="1:26" ht="12.75">
      <c r="A99" s="55"/>
      <c r="B99" s="56" t="s">
        <v>48</v>
      </c>
      <c r="C99" s="57" t="s">
        <v>49</v>
      </c>
      <c r="D99" s="58"/>
      <c r="E99" s="59"/>
      <c r="F99" s="58"/>
      <c r="G99" s="58">
        <v>66</v>
      </c>
      <c r="H99" s="58"/>
      <c r="I99" s="58"/>
      <c r="J99" s="58">
        <v>461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28"/>
      <c r="W99" s="28"/>
      <c r="X99" s="28"/>
      <c r="Y99" s="28"/>
      <c r="Z99" s="28"/>
    </row>
    <row r="100" spans="1:26" ht="84">
      <c r="A100" s="50">
        <v>25</v>
      </c>
      <c r="B100" s="51" t="s">
        <v>102</v>
      </c>
      <c r="C100" s="52" t="s">
        <v>201</v>
      </c>
      <c r="D100" s="53">
        <v>11251.01</v>
      </c>
      <c r="E100" s="54" t="s">
        <v>104</v>
      </c>
      <c r="F100" s="53" t="s">
        <v>105</v>
      </c>
      <c r="G100" s="53">
        <v>27</v>
      </c>
      <c r="H100" s="53">
        <v>9</v>
      </c>
      <c r="I100" s="53" t="s">
        <v>202</v>
      </c>
      <c r="J100" s="53">
        <v>168</v>
      </c>
      <c r="K100" s="54" t="s">
        <v>203</v>
      </c>
      <c r="L100" s="54"/>
      <c r="M100" s="54"/>
      <c r="N100" s="54"/>
      <c r="O100" s="54"/>
      <c r="P100" s="54"/>
      <c r="Q100" s="54"/>
      <c r="R100" s="54"/>
      <c r="S100" s="54"/>
      <c r="T100" s="54"/>
      <c r="U100" s="54" t="s">
        <v>204</v>
      </c>
      <c r="V100" s="28"/>
      <c r="W100" s="28"/>
      <c r="X100" s="28"/>
      <c r="Y100" s="28"/>
      <c r="Z100" s="28"/>
    </row>
    <row r="101" spans="1:26" ht="12.75">
      <c r="A101" s="55"/>
      <c r="B101" s="56" t="s">
        <v>205</v>
      </c>
      <c r="C101" s="57" t="s">
        <v>45</v>
      </c>
      <c r="D101" s="58"/>
      <c r="E101" s="59"/>
      <c r="F101" s="58"/>
      <c r="G101" s="58">
        <v>10</v>
      </c>
      <c r="H101" s="58"/>
      <c r="I101" s="58"/>
      <c r="J101" s="58">
        <v>83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28"/>
      <c r="W101" s="28"/>
      <c r="X101" s="28"/>
      <c r="Y101" s="28"/>
      <c r="Z101" s="28"/>
    </row>
    <row r="102" spans="1:26" ht="12.75">
      <c r="A102" s="55"/>
      <c r="B102" s="56" t="s">
        <v>206</v>
      </c>
      <c r="C102" s="57" t="s">
        <v>47</v>
      </c>
      <c r="D102" s="58"/>
      <c r="E102" s="59"/>
      <c r="F102" s="58"/>
      <c r="G102" s="58">
        <v>8</v>
      </c>
      <c r="H102" s="58"/>
      <c r="I102" s="58"/>
      <c r="J102" s="58">
        <v>59</v>
      </c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28"/>
      <c r="W102" s="28"/>
      <c r="X102" s="28"/>
      <c r="Y102" s="28"/>
      <c r="Z102" s="28"/>
    </row>
    <row r="103" spans="1:26" ht="12.75">
      <c r="A103" s="55"/>
      <c r="B103" s="56" t="s">
        <v>48</v>
      </c>
      <c r="C103" s="57" t="s">
        <v>49</v>
      </c>
      <c r="D103" s="58"/>
      <c r="E103" s="59"/>
      <c r="F103" s="58"/>
      <c r="G103" s="58">
        <v>51</v>
      </c>
      <c r="H103" s="58"/>
      <c r="I103" s="58"/>
      <c r="J103" s="58">
        <v>343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28"/>
      <c r="W103" s="28"/>
      <c r="X103" s="28"/>
      <c r="Y103" s="28"/>
      <c r="Z103" s="28"/>
    </row>
    <row r="104" spans="1:26" ht="84">
      <c r="A104" s="50">
        <v>26</v>
      </c>
      <c r="B104" s="51" t="s">
        <v>169</v>
      </c>
      <c r="C104" s="52">
        <v>2</v>
      </c>
      <c r="D104" s="53">
        <v>68</v>
      </c>
      <c r="E104" s="54" t="s">
        <v>170</v>
      </c>
      <c r="F104" s="53"/>
      <c r="G104" s="53">
        <v>136</v>
      </c>
      <c r="H104" s="53" t="s">
        <v>171</v>
      </c>
      <c r="I104" s="53"/>
      <c r="J104" s="53">
        <v>375</v>
      </c>
      <c r="K104" s="54" t="s">
        <v>172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28"/>
      <c r="W104" s="28"/>
      <c r="X104" s="28"/>
      <c r="Y104" s="28"/>
      <c r="Z104" s="28"/>
    </row>
    <row r="105" spans="1:26" ht="84">
      <c r="A105" s="50">
        <v>27</v>
      </c>
      <c r="B105" s="51" t="s">
        <v>173</v>
      </c>
      <c r="C105" s="52">
        <v>2</v>
      </c>
      <c r="D105" s="53">
        <v>42.3</v>
      </c>
      <c r="E105" s="54" t="s">
        <v>174</v>
      </c>
      <c r="F105" s="53"/>
      <c r="G105" s="53">
        <v>85</v>
      </c>
      <c r="H105" s="53" t="s">
        <v>207</v>
      </c>
      <c r="I105" s="53"/>
      <c r="J105" s="53">
        <v>215</v>
      </c>
      <c r="K105" s="54" t="s">
        <v>208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28"/>
      <c r="W105" s="28"/>
      <c r="X105" s="28"/>
      <c r="Y105" s="28"/>
      <c r="Z105" s="28"/>
    </row>
    <row r="106" spans="1:26" ht="60">
      <c r="A106" s="50">
        <v>28</v>
      </c>
      <c r="B106" s="51" t="s">
        <v>209</v>
      </c>
      <c r="C106" s="52" t="s">
        <v>210</v>
      </c>
      <c r="D106" s="53">
        <v>1501.65</v>
      </c>
      <c r="E106" s="54" t="s">
        <v>211</v>
      </c>
      <c r="F106" s="53" t="s">
        <v>212</v>
      </c>
      <c r="G106" s="53">
        <v>114</v>
      </c>
      <c r="H106" s="53" t="s">
        <v>213</v>
      </c>
      <c r="I106" s="53">
        <v>22</v>
      </c>
      <c r="J106" s="53">
        <v>923</v>
      </c>
      <c r="K106" s="54" t="s">
        <v>214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 t="s">
        <v>215</v>
      </c>
      <c r="V106" s="28"/>
      <c r="W106" s="28"/>
      <c r="X106" s="28"/>
      <c r="Y106" s="28"/>
      <c r="Z106" s="28"/>
    </row>
    <row r="107" spans="1:26" ht="12.75">
      <c r="A107" s="55"/>
      <c r="B107" s="56" t="s">
        <v>216</v>
      </c>
      <c r="C107" s="57" t="s">
        <v>217</v>
      </c>
      <c r="D107" s="58"/>
      <c r="E107" s="59"/>
      <c r="F107" s="58"/>
      <c r="G107" s="58">
        <v>76</v>
      </c>
      <c r="H107" s="58"/>
      <c r="I107" s="58"/>
      <c r="J107" s="58">
        <v>639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28"/>
      <c r="W107" s="28"/>
      <c r="X107" s="28"/>
      <c r="Y107" s="28"/>
      <c r="Z107" s="28"/>
    </row>
    <row r="108" spans="1:26" ht="24">
      <c r="A108" s="55"/>
      <c r="B108" s="56" t="s">
        <v>218</v>
      </c>
      <c r="C108" s="57" t="s">
        <v>219</v>
      </c>
      <c r="D108" s="58"/>
      <c r="E108" s="59"/>
      <c r="F108" s="58"/>
      <c r="G108" s="58">
        <v>61</v>
      </c>
      <c r="H108" s="58"/>
      <c r="I108" s="58"/>
      <c r="J108" s="58">
        <v>483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28"/>
      <c r="W108" s="28"/>
      <c r="X108" s="28"/>
      <c r="Y108" s="28"/>
      <c r="Z108" s="28"/>
    </row>
    <row r="109" spans="1:26" ht="12.75">
      <c r="A109" s="55"/>
      <c r="B109" s="56" t="s">
        <v>48</v>
      </c>
      <c r="C109" s="57" t="s">
        <v>49</v>
      </c>
      <c r="D109" s="58"/>
      <c r="E109" s="59"/>
      <c r="F109" s="58"/>
      <c r="G109" s="58">
        <v>269</v>
      </c>
      <c r="H109" s="58"/>
      <c r="I109" s="58"/>
      <c r="J109" s="58">
        <v>2211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28"/>
      <c r="W109" s="28"/>
      <c r="X109" s="28"/>
      <c r="Y109" s="28"/>
      <c r="Z109" s="28"/>
    </row>
    <row r="110" spans="1:26" ht="48">
      <c r="A110" s="50">
        <v>29</v>
      </c>
      <c r="B110" s="51" t="s">
        <v>220</v>
      </c>
      <c r="C110" s="52">
        <v>0.076</v>
      </c>
      <c r="D110" s="53">
        <v>11820</v>
      </c>
      <c r="E110" s="54" t="s">
        <v>221</v>
      </c>
      <c r="F110" s="53"/>
      <c r="G110" s="53">
        <v>898</v>
      </c>
      <c r="H110" s="53" t="s">
        <v>222</v>
      </c>
      <c r="I110" s="53"/>
      <c r="J110" s="53">
        <v>4193</v>
      </c>
      <c r="K110" s="54" t="s">
        <v>223</v>
      </c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28"/>
      <c r="W110" s="28"/>
      <c r="X110" s="28"/>
      <c r="Y110" s="28"/>
      <c r="Z110" s="28"/>
    </row>
    <row r="111" spans="1:26" ht="48">
      <c r="A111" s="50">
        <v>30</v>
      </c>
      <c r="B111" s="51" t="s">
        <v>224</v>
      </c>
      <c r="C111" s="52" t="s">
        <v>225</v>
      </c>
      <c r="D111" s="53">
        <v>472.99</v>
      </c>
      <c r="E111" s="54" t="s">
        <v>226</v>
      </c>
      <c r="F111" s="53">
        <v>13.2</v>
      </c>
      <c r="G111" s="53">
        <v>946</v>
      </c>
      <c r="H111" s="53" t="s">
        <v>227</v>
      </c>
      <c r="I111" s="53">
        <v>26</v>
      </c>
      <c r="J111" s="53">
        <v>3170</v>
      </c>
      <c r="K111" s="54" t="s">
        <v>228</v>
      </c>
      <c r="L111" s="54"/>
      <c r="M111" s="54"/>
      <c r="N111" s="54"/>
      <c r="O111" s="54"/>
      <c r="P111" s="54"/>
      <c r="Q111" s="54"/>
      <c r="R111" s="54"/>
      <c r="S111" s="54"/>
      <c r="T111" s="54"/>
      <c r="U111" s="54">
        <v>138</v>
      </c>
      <c r="V111" s="28"/>
      <c r="W111" s="28"/>
      <c r="X111" s="28"/>
      <c r="Y111" s="28"/>
      <c r="Z111" s="28"/>
    </row>
    <row r="112" spans="1:26" ht="12.75">
      <c r="A112" s="55"/>
      <c r="B112" s="56" t="s">
        <v>229</v>
      </c>
      <c r="C112" s="57" t="s">
        <v>230</v>
      </c>
      <c r="D112" s="58"/>
      <c r="E112" s="59"/>
      <c r="F112" s="58"/>
      <c r="G112" s="58">
        <v>93</v>
      </c>
      <c r="H112" s="58"/>
      <c r="I112" s="58"/>
      <c r="J112" s="58">
        <v>798</v>
      </c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28"/>
      <c r="W112" s="28"/>
      <c r="X112" s="28"/>
      <c r="Y112" s="28"/>
      <c r="Z112" s="28"/>
    </row>
    <row r="113" spans="1:26" ht="24">
      <c r="A113" s="55"/>
      <c r="B113" s="56" t="s">
        <v>231</v>
      </c>
      <c r="C113" s="57" t="s">
        <v>232</v>
      </c>
      <c r="D113" s="58"/>
      <c r="E113" s="59"/>
      <c r="F113" s="58"/>
      <c r="G113" s="58">
        <v>52</v>
      </c>
      <c r="H113" s="58"/>
      <c r="I113" s="58"/>
      <c r="J113" s="58">
        <v>414</v>
      </c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28"/>
      <c r="W113" s="28"/>
      <c r="X113" s="28"/>
      <c r="Y113" s="28"/>
      <c r="Z113" s="28"/>
    </row>
    <row r="114" spans="1:26" ht="12.75">
      <c r="A114" s="55"/>
      <c r="B114" s="56" t="s">
        <v>48</v>
      </c>
      <c r="C114" s="57" t="s">
        <v>49</v>
      </c>
      <c r="D114" s="58"/>
      <c r="E114" s="59"/>
      <c r="F114" s="58"/>
      <c r="G114" s="58">
        <v>1108</v>
      </c>
      <c r="H114" s="58"/>
      <c r="I114" s="58"/>
      <c r="J114" s="58">
        <v>4532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28"/>
      <c r="W114" s="28"/>
      <c r="X114" s="28"/>
      <c r="Y114" s="28"/>
      <c r="Z114" s="28"/>
    </row>
    <row r="115" spans="1:26" ht="48">
      <c r="A115" s="50">
        <v>31</v>
      </c>
      <c r="B115" s="51" t="s">
        <v>233</v>
      </c>
      <c r="C115" s="52" t="s">
        <v>225</v>
      </c>
      <c r="D115" s="53">
        <v>233.93</v>
      </c>
      <c r="E115" s="54" t="s">
        <v>234</v>
      </c>
      <c r="F115" s="53">
        <v>6.91</v>
      </c>
      <c r="G115" s="53">
        <v>468</v>
      </c>
      <c r="H115" s="53" t="s">
        <v>235</v>
      </c>
      <c r="I115" s="53">
        <v>14</v>
      </c>
      <c r="J115" s="53">
        <v>1644</v>
      </c>
      <c r="K115" s="54" t="s">
        <v>236</v>
      </c>
      <c r="L115" s="54"/>
      <c r="M115" s="54"/>
      <c r="N115" s="54"/>
      <c r="O115" s="54"/>
      <c r="P115" s="54"/>
      <c r="Q115" s="54"/>
      <c r="R115" s="54"/>
      <c r="S115" s="54"/>
      <c r="T115" s="54"/>
      <c r="U115" s="54">
        <v>72</v>
      </c>
      <c r="V115" s="28"/>
      <c r="W115" s="28"/>
      <c r="X115" s="28"/>
      <c r="Y115" s="28"/>
      <c r="Z115" s="28"/>
    </row>
    <row r="116" spans="1:26" ht="12.75">
      <c r="A116" s="55"/>
      <c r="B116" s="56" t="s">
        <v>120</v>
      </c>
      <c r="C116" s="57" t="s">
        <v>230</v>
      </c>
      <c r="D116" s="58"/>
      <c r="E116" s="59"/>
      <c r="F116" s="58"/>
      <c r="G116" s="58">
        <v>56</v>
      </c>
      <c r="H116" s="58"/>
      <c r="I116" s="58"/>
      <c r="J116" s="58">
        <v>475</v>
      </c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28"/>
      <c r="W116" s="28"/>
      <c r="X116" s="28"/>
      <c r="Y116" s="28"/>
      <c r="Z116" s="28"/>
    </row>
    <row r="117" spans="1:26" ht="24">
      <c r="A117" s="55"/>
      <c r="B117" s="56" t="s">
        <v>121</v>
      </c>
      <c r="C117" s="57" t="s">
        <v>232</v>
      </c>
      <c r="D117" s="58"/>
      <c r="E117" s="59"/>
      <c r="F117" s="58"/>
      <c r="G117" s="58">
        <v>31</v>
      </c>
      <c r="H117" s="58"/>
      <c r="I117" s="58"/>
      <c r="J117" s="58">
        <v>247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28"/>
      <c r="W117" s="28"/>
      <c r="X117" s="28"/>
      <c r="Y117" s="28"/>
      <c r="Z117" s="28"/>
    </row>
    <row r="118" spans="1:26" ht="12.75">
      <c r="A118" s="55"/>
      <c r="B118" s="56" t="s">
        <v>48</v>
      </c>
      <c r="C118" s="57" t="s">
        <v>49</v>
      </c>
      <c r="D118" s="58"/>
      <c r="E118" s="59"/>
      <c r="F118" s="58"/>
      <c r="G118" s="58">
        <v>565</v>
      </c>
      <c r="H118" s="58"/>
      <c r="I118" s="58"/>
      <c r="J118" s="58">
        <v>2453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28"/>
      <c r="W118" s="28"/>
      <c r="X118" s="28"/>
      <c r="Y118" s="28"/>
      <c r="Z118" s="28"/>
    </row>
    <row r="119" spans="1:26" ht="48">
      <c r="A119" s="50">
        <v>32</v>
      </c>
      <c r="B119" s="51" t="s">
        <v>237</v>
      </c>
      <c r="C119" s="52" t="s">
        <v>238</v>
      </c>
      <c r="D119" s="53">
        <v>170.52</v>
      </c>
      <c r="E119" s="54" t="s">
        <v>239</v>
      </c>
      <c r="F119" s="53">
        <v>6.91</v>
      </c>
      <c r="G119" s="53">
        <v>512</v>
      </c>
      <c r="H119" s="53" t="s">
        <v>240</v>
      </c>
      <c r="I119" s="53">
        <v>21</v>
      </c>
      <c r="J119" s="53">
        <v>2001</v>
      </c>
      <c r="K119" s="54" t="s">
        <v>241</v>
      </c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v>108</v>
      </c>
      <c r="V119" s="28"/>
      <c r="W119" s="28"/>
      <c r="X119" s="28"/>
      <c r="Y119" s="28"/>
      <c r="Z119" s="28"/>
    </row>
    <row r="120" spans="1:26" ht="12.75">
      <c r="A120" s="55"/>
      <c r="B120" s="56" t="s">
        <v>242</v>
      </c>
      <c r="C120" s="57" t="s">
        <v>230</v>
      </c>
      <c r="D120" s="58"/>
      <c r="E120" s="59"/>
      <c r="F120" s="58"/>
      <c r="G120" s="58">
        <v>84</v>
      </c>
      <c r="H120" s="58"/>
      <c r="I120" s="58"/>
      <c r="J120" s="58">
        <v>713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28"/>
      <c r="W120" s="28"/>
      <c r="X120" s="28"/>
      <c r="Y120" s="28"/>
      <c r="Z120" s="28"/>
    </row>
    <row r="121" spans="1:26" ht="24">
      <c r="A121" s="55"/>
      <c r="B121" s="56" t="s">
        <v>243</v>
      </c>
      <c r="C121" s="57" t="s">
        <v>232</v>
      </c>
      <c r="D121" s="58"/>
      <c r="E121" s="59"/>
      <c r="F121" s="58"/>
      <c r="G121" s="58">
        <v>47</v>
      </c>
      <c r="H121" s="58"/>
      <c r="I121" s="58"/>
      <c r="J121" s="58">
        <v>370</v>
      </c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28"/>
      <c r="W121" s="28"/>
      <c r="X121" s="28"/>
      <c r="Y121" s="28"/>
      <c r="Z121" s="28"/>
    </row>
    <row r="122" spans="1:26" ht="12.75">
      <c r="A122" s="55"/>
      <c r="B122" s="56" t="s">
        <v>48</v>
      </c>
      <c r="C122" s="57" t="s">
        <v>49</v>
      </c>
      <c r="D122" s="58"/>
      <c r="E122" s="59"/>
      <c r="F122" s="58"/>
      <c r="G122" s="58">
        <v>658</v>
      </c>
      <c r="H122" s="58"/>
      <c r="I122" s="58"/>
      <c r="J122" s="58">
        <v>3215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28"/>
      <c r="W122" s="28"/>
      <c r="X122" s="28"/>
      <c r="Y122" s="28"/>
      <c r="Z122" s="28"/>
    </row>
    <row r="123" spans="1:26" ht="48">
      <c r="A123" s="50">
        <v>33</v>
      </c>
      <c r="B123" s="51" t="s">
        <v>244</v>
      </c>
      <c r="C123" s="52">
        <v>1</v>
      </c>
      <c r="D123" s="53">
        <v>124.37</v>
      </c>
      <c r="E123" s="54" t="s">
        <v>245</v>
      </c>
      <c r="F123" s="53">
        <v>4.48</v>
      </c>
      <c r="G123" s="53">
        <v>124</v>
      </c>
      <c r="H123" s="53" t="s">
        <v>246</v>
      </c>
      <c r="I123" s="53">
        <v>4</v>
      </c>
      <c r="J123" s="53">
        <v>452</v>
      </c>
      <c r="K123" s="54" t="s">
        <v>247</v>
      </c>
      <c r="L123" s="54"/>
      <c r="M123" s="54"/>
      <c r="N123" s="54"/>
      <c r="O123" s="54"/>
      <c r="P123" s="54"/>
      <c r="Q123" s="54"/>
      <c r="R123" s="54"/>
      <c r="S123" s="54"/>
      <c r="T123" s="54"/>
      <c r="U123" s="54">
        <v>23</v>
      </c>
      <c r="V123" s="28"/>
      <c r="W123" s="28"/>
      <c r="X123" s="28"/>
      <c r="Y123" s="28"/>
      <c r="Z123" s="28"/>
    </row>
    <row r="124" spans="1:26" ht="12.75">
      <c r="A124" s="55"/>
      <c r="B124" s="56" t="s">
        <v>248</v>
      </c>
      <c r="C124" s="57" t="s">
        <v>230</v>
      </c>
      <c r="D124" s="58"/>
      <c r="E124" s="59"/>
      <c r="F124" s="58"/>
      <c r="G124" s="58">
        <v>18</v>
      </c>
      <c r="H124" s="58"/>
      <c r="I124" s="58"/>
      <c r="J124" s="58">
        <v>157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28"/>
      <c r="W124" s="28"/>
      <c r="X124" s="28"/>
      <c r="Y124" s="28"/>
      <c r="Z124" s="28"/>
    </row>
    <row r="125" spans="1:26" ht="24">
      <c r="A125" s="55"/>
      <c r="B125" s="56" t="s">
        <v>249</v>
      </c>
      <c r="C125" s="57" t="s">
        <v>232</v>
      </c>
      <c r="D125" s="58"/>
      <c r="E125" s="59"/>
      <c r="F125" s="58"/>
      <c r="G125" s="58">
        <v>10</v>
      </c>
      <c r="H125" s="58"/>
      <c r="I125" s="58"/>
      <c r="J125" s="58">
        <v>81</v>
      </c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28"/>
      <c r="W125" s="28"/>
      <c r="X125" s="28"/>
      <c r="Y125" s="28"/>
      <c r="Z125" s="28"/>
    </row>
    <row r="126" spans="1:26" ht="12.75">
      <c r="A126" s="55"/>
      <c r="B126" s="56" t="s">
        <v>48</v>
      </c>
      <c r="C126" s="57" t="s">
        <v>49</v>
      </c>
      <c r="D126" s="58"/>
      <c r="E126" s="59"/>
      <c r="F126" s="58"/>
      <c r="G126" s="58">
        <v>155</v>
      </c>
      <c r="H126" s="58"/>
      <c r="I126" s="58"/>
      <c r="J126" s="58">
        <v>719</v>
      </c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28"/>
      <c r="W126" s="28"/>
      <c r="X126" s="28"/>
      <c r="Y126" s="28"/>
      <c r="Z126" s="28"/>
    </row>
    <row r="127" spans="1:26" ht="72">
      <c r="A127" s="50">
        <v>34</v>
      </c>
      <c r="B127" s="51" t="s">
        <v>250</v>
      </c>
      <c r="C127" s="52">
        <v>1</v>
      </c>
      <c r="D127" s="53">
        <v>131.15</v>
      </c>
      <c r="E127" s="54" t="s">
        <v>251</v>
      </c>
      <c r="F127" s="53">
        <v>31.99</v>
      </c>
      <c r="G127" s="53">
        <v>131</v>
      </c>
      <c r="H127" s="53" t="s">
        <v>252</v>
      </c>
      <c r="I127" s="53">
        <v>32</v>
      </c>
      <c r="J127" s="53">
        <v>936</v>
      </c>
      <c r="K127" s="54" t="s">
        <v>253</v>
      </c>
      <c r="L127" s="54"/>
      <c r="M127" s="54"/>
      <c r="N127" s="54"/>
      <c r="O127" s="54"/>
      <c r="P127" s="54"/>
      <c r="Q127" s="54"/>
      <c r="R127" s="54"/>
      <c r="S127" s="54"/>
      <c r="T127" s="54"/>
      <c r="U127" s="54">
        <v>143</v>
      </c>
      <c r="V127" s="28"/>
      <c r="W127" s="28"/>
      <c r="X127" s="28"/>
      <c r="Y127" s="28"/>
      <c r="Z127" s="28"/>
    </row>
    <row r="128" spans="1:26" ht="12.75">
      <c r="A128" s="55"/>
      <c r="B128" s="56" t="s">
        <v>254</v>
      </c>
      <c r="C128" s="57" t="s">
        <v>45</v>
      </c>
      <c r="D128" s="58"/>
      <c r="E128" s="59"/>
      <c r="F128" s="58"/>
      <c r="G128" s="58">
        <v>66</v>
      </c>
      <c r="H128" s="58"/>
      <c r="I128" s="58"/>
      <c r="J128" s="58">
        <v>554</v>
      </c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28"/>
      <c r="W128" s="28"/>
      <c r="X128" s="28"/>
      <c r="Y128" s="28"/>
      <c r="Z128" s="28"/>
    </row>
    <row r="129" spans="1:26" ht="12.75">
      <c r="A129" s="55"/>
      <c r="B129" s="56" t="s">
        <v>255</v>
      </c>
      <c r="C129" s="57" t="s">
        <v>47</v>
      </c>
      <c r="D129" s="58"/>
      <c r="E129" s="59"/>
      <c r="F129" s="58"/>
      <c r="G129" s="58">
        <v>49</v>
      </c>
      <c r="H129" s="58"/>
      <c r="I129" s="58"/>
      <c r="J129" s="58">
        <v>391</v>
      </c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28"/>
      <c r="W129" s="28"/>
      <c r="X129" s="28"/>
      <c r="Y129" s="28"/>
      <c r="Z129" s="28"/>
    </row>
    <row r="130" spans="1:26" ht="12.75">
      <c r="A130" s="55"/>
      <c r="B130" s="56" t="s">
        <v>48</v>
      </c>
      <c r="C130" s="57" t="s">
        <v>49</v>
      </c>
      <c r="D130" s="58"/>
      <c r="E130" s="59"/>
      <c r="F130" s="58"/>
      <c r="G130" s="58">
        <v>266</v>
      </c>
      <c r="H130" s="58"/>
      <c r="I130" s="58"/>
      <c r="J130" s="58">
        <v>2046</v>
      </c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28"/>
      <c r="W130" s="28"/>
      <c r="X130" s="28"/>
      <c r="Y130" s="28"/>
      <c r="Z130" s="28"/>
    </row>
    <row r="131" spans="1:26" ht="72">
      <c r="A131" s="50">
        <v>35</v>
      </c>
      <c r="B131" s="51" t="s">
        <v>256</v>
      </c>
      <c r="C131" s="52">
        <v>1</v>
      </c>
      <c r="D131" s="53">
        <v>92.3</v>
      </c>
      <c r="E131" s="54" t="s">
        <v>257</v>
      </c>
      <c r="F131" s="53">
        <v>16.51</v>
      </c>
      <c r="G131" s="53">
        <v>92</v>
      </c>
      <c r="H131" s="53" t="s">
        <v>258</v>
      </c>
      <c r="I131" s="53">
        <v>17</v>
      </c>
      <c r="J131" s="53">
        <v>639</v>
      </c>
      <c r="K131" s="54" t="s">
        <v>259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>
        <v>74</v>
      </c>
      <c r="V131" s="28"/>
      <c r="W131" s="28"/>
      <c r="X131" s="28"/>
      <c r="Y131" s="28"/>
      <c r="Z131" s="28"/>
    </row>
    <row r="132" spans="1:26" ht="12.75">
      <c r="A132" s="55"/>
      <c r="B132" s="56" t="s">
        <v>260</v>
      </c>
      <c r="C132" s="57" t="s">
        <v>45</v>
      </c>
      <c r="D132" s="58"/>
      <c r="E132" s="59"/>
      <c r="F132" s="58"/>
      <c r="G132" s="58">
        <v>44</v>
      </c>
      <c r="H132" s="58"/>
      <c r="I132" s="58"/>
      <c r="J132" s="58">
        <v>370</v>
      </c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28"/>
      <c r="W132" s="28"/>
      <c r="X132" s="28"/>
      <c r="Y132" s="28"/>
      <c r="Z132" s="28"/>
    </row>
    <row r="133" spans="1:26" ht="12.75">
      <c r="A133" s="55"/>
      <c r="B133" s="56" t="s">
        <v>261</v>
      </c>
      <c r="C133" s="57" t="s">
        <v>47</v>
      </c>
      <c r="D133" s="58"/>
      <c r="E133" s="59"/>
      <c r="F133" s="58"/>
      <c r="G133" s="58">
        <v>33</v>
      </c>
      <c r="H133" s="58"/>
      <c r="I133" s="58"/>
      <c r="J133" s="58">
        <v>261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28"/>
      <c r="W133" s="28"/>
      <c r="X133" s="28"/>
      <c r="Y133" s="28"/>
      <c r="Z133" s="28"/>
    </row>
    <row r="134" spans="1:26" ht="12.75">
      <c r="A134" s="55"/>
      <c r="B134" s="56" t="s">
        <v>48</v>
      </c>
      <c r="C134" s="57" t="s">
        <v>49</v>
      </c>
      <c r="D134" s="58"/>
      <c r="E134" s="59"/>
      <c r="F134" s="58"/>
      <c r="G134" s="58">
        <v>181</v>
      </c>
      <c r="H134" s="58"/>
      <c r="I134" s="58"/>
      <c r="J134" s="58">
        <v>1376</v>
      </c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28"/>
      <c r="W134" s="28"/>
      <c r="X134" s="28"/>
      <c r="Y134" s="28"/>
      <c r="Z134" s="28"/>
    </row>
    <row r="135" spans="1:26" ht="48">
      <c r="A135" s="50">
        <v>36</v>
      </c>
      <c r="B135" s="51" t="s">
        <v>262</v>
      </c>
      <c r="C135" s="52">
        <v>1</v>
      </c>
      <c r="D135" s="53">
        <v>12105.45</v>
      </c>
      <c r="E135" s="54"/>
      <c r="F135" s="53"/>
      <c r="G135" s="53">
        <v>12105</v>
      </c>
      <c r="H135" s="53"/>
      <c r="I135" s="53"/>
      <c r="J135" s="53">
        <v>40432</v>
      </c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28"/>
      <c r="W135" s="28"/>
      <c r="X135" s="28"/>
      <c r="Y135" s="28"/>
      <c r="Z135" s="28"/>
    </row>
    <row r="136" spans="1:26" ht="48">
      <c r="A136" s="50">
        <v>37</v>
      </c>
      <c r="B136" s="51" t="s">
        <v>263</v>
      </c>
      <c r="C136" s="52">
        <v>1</v>
      </c>
      <c r="D136" s="53">
        <v>14635.39</v>
      </c>
      <c r="E136" s="54"/>
      <c r="F136" s="53"/>
      <c r="G136" s="53">
        <v>14635</v>
      </c>
      <c r="H136" s="53"/>
      <c r="I136" s="53"/>
      <c r="J136" s="53">
        <v>48882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28"/>
      <c r="W136" s="28"/>
      <c r="X136" s="28"/>
      <c r="Y136" s="28"/>
      <c r="Z136" s="28"/>
    </row>
    <row r="137" spans="1:26" ht="72">
      <c r="A137" s="50">
        <v>38</v>
      </c>
      <c r="B137" s="51" t="s">
        <v>264</v>
      </c>
      <c r="C137" s="52">
        <v>1</v>
      </c>
      <c r="D137" s="53">
        <v>240.57</v>
      </c>
      <c r="E137" s="54" t="s">
        <v>265</v>
      </c>
      <c r="F137" s="53" t="s">
        <v>266</v>
      </c>
      <c r="G137" s="53">
        <v>241</v>
      </c>
      <c r="H137" s="53" t="s">
        <v>267</v>
      </c>
      <c r="I137" s="53" t="s">
        <v>268</v>
      </c>
      <c r="J137" s="53">
        <v>1444</v>
      </c>
      <c r="K137" s="54" t="s">
        <v>269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 t="s">
        <v>270</v>
      </c>
      <c r="V137" s="28"/>
      <c r="W137" s="28"/>
      <c r="X137" s="28"/>
      <c r="Y137" s="28"/>
      <c r="Z137" s="28"/>
    </row>
    <row r="138" spans="1:26" ht="12.75">
      <c r="A138" s="55"/>
      <c r="B138" s="56" t="s">
        <v>271</v>
      </c>
      <c r="C138" s="57" t="s">
        <v>45</v>
      </c>
      <c r="D138" s="58"/>
      <c r="E138" s="59"/>
      <c r="F138" s="58"/>
      <c r="G138" s="58">
        <v>85</v>
      </c>
      <c r="H138" s="58"/>
      <c r="I138" s="58"/>
      <c r="J138" s="58">
        <v>717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28"/>
      <c r="W138" s="28"/>
      <c r="X138" s="28"/>
      <c r="Y138" s="28"/>
      <c r="Z138" s="28"/>
    </row>
    <row r="139" spans="1:26" ht="12.75">
      <c r="A139" s="55"/>
      <c r="B139" s="56" t="s">
        <v>272</v>
      </c>
      <c r="C139" s="57" t="s">
        <v>47</v>
      </c>
      <c r="D139" s="58"/>
      <c r="E139" s="59"/>
      <c r="F139" s="58"/>
      <c r="G139" s="58">
        <v>64</v>
      </c>
      <c r="H139" s="58"/>
      <c r="I139" s="58"/>
      <c r="J139" s="58">
        <v>506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28"/>
      <c r="W139" s="28"/>
      <c r="X139" s="28"/>
      <c r="Y139" s="28"/>
      <c r="Z139" s="28"/>
    </row>
    <row r="140" spans="1:26" ht="12.75">
      <c r="A140" s="55"/>
      <c r="B140" s="56" t="s">
        <v>48</v>
      </c>
      <c r="C140" s="57" t="s">
        <v>49</v>
      </c>
      <c r="D140" s="58"/>
      <c r="E140" s="59"/>
      <c r="F140" s="58"/>
      <c r="G140" s="58">
        <v>433</v>
      </c>
      <c r="H140" s="58"/>
      <c r="I140" s="58"/>
      <c r="J140" s="58">
        <v>2938</v>
      </c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28"/>
      <c r="W140" s="28"/>
      <c r="X140" s="28"/>
      <c r="Y140" s="28"/>
      <c r="Z140" s="28"/>
    </row>
    <row r="141" spans="1:26" ht="72">
      <c r="A141" s="50">
        <v>39</v>
      </c>
      <c r="B141" s="51" t="s">
        <v>273</v>
      </c>
      <c r="C141" s="52">
        <v>1</v>
      </c>
      <c r="D141" s="53">
        <v>149.57</v>
      </c>
      <c r="E141" s="54" t="s">
        <v>274</v>
      </c>
      <c r="F141" s="53" t="s">
        <v>275</v>
      </c>
      <c r="G141" s="53">
        <v>150</v>
      </c>
      <c r="H141" s="53" t="s">
        <v>276</v>
      </c>
      <c r="I141" s="53" t="s">
        <v>277</v>
      </c>
      <c r="J141" s="53">
        <v>952</v>
      </c>
      <c r="K141" s="54" t="s">
        <v>278</v>
      </c>
      <c r="L141" s="54"/>
      <c r="M141" s="54"/>
      <c r="N141" s="54"/>
      <c r="O141" s="54"/>
      <c r="P141" s="54"/>
      <c r="Q141" s="54"/>
      <c r="R141" s="54"/>
      <c r="S141" s="54"/>
      <c r="T141" s="54"/>
      <c r="U141" s="54" t="s">
        <v>279</v>
      </c>
      <c r="V141" s="28"/>
      <c r="W141" s="28"/>
      <c r="X141" s="28"/>
      <c r="Y141" s="28"/>
      <c r="Z141" s="28"/>
    </row>
    <row r="142" spans="1:26" ht="12.75">
      <c r="A142" s="55"/>
      <c r="B142" s="56" t="s">
        <v>280</v>
      </c>
      <c r="C142" s="57" t="s">
        <v>45</v>
      </c>
      <c r="D142" s="58"/>
      <c r="E142" s="59"/>
      <c r="F142" s="58"/>
      <c r="G142" s="58">
        <v>61</v>
      </c>
      <c r="H142" s="58"/>
      <c r="I142" s="58"/>
      <c r="J142" s="58">
        <v>513</v>
      </c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28"/>
      <c r="W142" s="28"/>
      <c r="X142" s="28"/>
      <c r="Y142" s="28"/>
      <c r="Z142" s="28"/>
    </row>
    <row r="143" spans="1:26" ht="12.75">
      <c r="A143" s="55"/>
      <c r="B143" s="56" t="s">
        <v>281</v>
      </c>
      <c r="C143" s="57" t="s">
        <v>47</v>
      </c>
      <c r="D143" s="58"/>
      <c r="E143" s="59"/>
      <c r="F143" s="58"/>
      <c r="G143" s="58">
        <v>46</v>
      </c>
      <c r="H143" s="58"/>
      <c r="I143" s="58"/>
      <c r="J143" s="58">
        <v>362</v>
      </c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28"/>
      <c r="W143" s="28"/>
      <c r="X143" s="28"/>
      <c r="Y143" s="28"/>
      <c r="Z143" s="28"/>
    </row>
    <row r="144" spans="1:26" ht="12.75">
      <c r="A144" s="55"/>
      <c r="B144" s="56" t="s">
        <v>48</v>
      </c>
      <c r="C144" s="57" t="s">
        <v>49</v>
      </c>
      <c r="D144" s="58"/>
      <c r="E144" s="59"/>
      <c r="F144" s="58"/>
      <c r="G144" s="58">
        <v>285</v>
      </c>
      <c r="H144" s="58"/>
      <c r="I144" s="58"/>
      <c r="J144" s="58">
        <v>2010</v>
      </c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28"/>
      <c r="W144" s="28"/>
      <c r="X144" s="28"/>
      <c r="Y144" s="28"/>
      <c r="Z144" s="28"/>
    </row>
    <row r="145" spans="1:26" ht="96">
      <c r="A145" s="50">
        <v>40</v>
      </c>
      <c r="B145" s="51" t="s">
        <v>282</v>
      </c>
      <c r="C145" s="52">
        <v>1</v>
      </c>
      <c r="D145" s="53">
        <v>4530</v>
      </c>
      <c r="E145" s="54" t="s">
        <v>283</v>
      </c>
      <c r="F145" s="53"/>
      <c r="G145" s="53">
        <v>4530</v>
      </c>
      <c r="H145" s="53" t="s">
        <v>283</v>
      </c>
      <c r="I145" s="53"/>
      <c r="J145" s="53">
        <v>11638</v>
      </c>
      <c r="K145" s="54" t="s">
        <v>284</v>
      </c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28"/>
      <c r="W145" s="28"/>
      <c r="X145" s="28"/>
      <c r="Y145" s="28"/>
      <c r="Z145" s="28"/>
    </row>
    <row r="146" spans="1:26" ht="96">
      <c r="A146" s="50">
        <v>41</v>
      </c>
      <c r="B146" s="51" t="s">
        <v>285</v>
      </c>
      <c r="C146" s="52">
        <v>1</v>
      </c>
      <c r="D146" s="53">
        <v>1290</v>
      </c>
      <c r="E146" s="54" t="s">
        <v>286</v>
      </c>
      <c r="F146" s="53"/>
      <c r="G146" s="53">
        <v>1290</v>
      </c>
      <c r="H146" s="53" t="s">
        <v>286</v>
      </c>
      <c r="I146" s="53"/>
      <c r="J146" s="53">
        <v>2662</v>
      </c>
      <c r="K146" s="54" t="s">
        <v>287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28"/>
      <c r="W146" s="28"/>
      <c r="X146" s="28"/>
      <c r="Y146" s="28"/>
      <c r="Z146" s="28"/>
    </row>
    <row r="147" spans="1:26" ht="72">
      <c r="A147" s="50">
        <v>42</v>
      </c>
      <c r="B147" s="51" t="s">
        <v>288</v>
      </c>
      <c r="C147" s="52">
        <v>1</v>
      </c>
      <c r="D147" s="53">
        <v>94.68</v>
      </c>
      <c r="E147" s="54" t="s">
        <v>289</v>
      </c>
      <c r="F147" s="53" t="s">
        <v>290</v>
      </c>
      <c r="G147" s="53">
        <v>95</v>
      </c>
      <c r="H147" s="53" t="s">
        <v>291</v>
      </c>
      <c r="I147" s="53" t="s">
        <v>292</v>
      </c>
      <c r="J147" s="53">
        <v>652</v>
      </c>
      <c r="K147" s="54" t="s">
        <v>293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 t="s">
        <v>294</v>
      </c>
      <c r="V147" s="28"/>
      <c r="W147" s="28"/>
      <c r="X147" s="28"/>
      <c r="Y147" s="28"/>
      <c r="Z147" s="28"/>
    </row>
    <row r="148" spans="1:26" ht="12.75">
      <c r="A148" s="55"/>
      <c r="B148" s="56" t="s">
        <v>295</v>
      </c>
      <c r="C148" s="57" t="s">
        <v>45</v>
      </c>
      <c r="D148" s="58"/>
      <c r="E148" s="59"/>
      <c r="F148" s="58"/>
      <c r="G148" s="58">
        <v>46</v>
      </c>
      <c r="H148" s="58"/>
      <c r="I148" s="58"/>
      <c r="J148" s="58">
        <v>389</v>
      </c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28"/>
      <c r="W148" s="28"/>
      <c r="X148" s="28"/>
      <c r="Y148" s="28"/>
      <c r="Z148" s="28"/>
    </row>
    <row r="149" spans="1:26" ht="12.75">
      <c r="A149" s="55"/>
      <c r="B149" s="56" t="s">
        <v>296</v>
      </c>
      <c r="C149" s="57" t="s">
        <v>47</v>
      </c>
      <c r="D149" s="58"/>
      <c r="E149" s="59"/>
      <c r="F149" s="58"/>
      <c r="G149" s="58">
        <v>34</v>
      </c>
      <c r="H149" s="58"/>
      <c r="I149" s="58"/>
      <c r="J149" s="58">
        <v>275</v>
      </c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28"/>
      <c r="W149" s="28"/>
      <c r="X149" s="28"/>
      <c r="Y149" s="28"/>
      <c r="Z149" s="28"/>
    </row>
    <row r="150" spans="1:26" ht="12.75">
      <c r="A150" s="55"/>
      <c r="B150" s="56" t="s">
        <v>48</v>
      </c>
      <c r="C150" s="57" t="s">
        <v>49</v>
      </c>
      <c r="D150" s="58"/>
      <c r="E150" s="59"/>
      <c r="F150" s="58"/>
      <c r="G150" s="58">
        <v>192</v>
      </c>
      <c r="H150" s="58"/>
      <c r="I150" s="58"/>
      <c r="J150" s="58">
        <v>1442</v>
      </c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28"/>
      <c r="W150" s="28"/>
      <c r="X150" s="28"/>
      <c r="Y150" s="28"/>
      <c r="Z150" s="28"/>
    </row>
    <row r="151" spans="1:26" ht="72">
      <c r="A151" s="50">
        <v>43</v>
      </c>
      <c r="B151" s="51" t="s">
        <v>297</v>
      </c>
      <c r="C151" s="52">
        <v>1</v>
      </c>
      <c r="D151" s="53">
        <v>160.51</v>
      </c>
      <c r="E151" s="54" t="s">
        <v>298</v>
      </c>
      <c r="F151" s="53" t="s">
        <v>299</v>
      </c>
      <c r="G151" s="53">
        <v>161</v>
      </c>
      <c r="H151" s="53" t="s">
        <v>300</v>
      </c>
      <c r="I151" s="53" t="s">
        <v>301</v>
      </c>
      <c r="J151" s="53">
        <v>999</v>
      </c>
      <c r="K151" s="54" t="s">
        <v>302</v>
      </c>
      <c r="L151" s="54"/>
      <c r="M151" s="54"/>
      <c r="N151" s="54"/>
      <c r="O151" s="54"/>
      <c r="P151" s="54"/>
      <c r="Q151" s="54"/>
      <c r="R151" s="54"/>
      <c r="S151" s="54"/>
      <c r="T151" s="54"/>
      <c r="U151" s="54" t="s">
        <v>303</v>
      </c>
      <c r="V151" s="28"/>
      <c r="W151" s="28"/>
      <c r="X151" s="28"/>
      <c r="Y151" s="28"/>
      <c r="Z151" s="28"/>
    </row>
    <row r="152" spans="1:26" ht="12.75">
      <c r="A152" s="55"/>
      <c r="B152" s="56" t="s">
        <v>304</v>
      </c>
      <c r="C152" s="57" t="s">
        <v>45</v>
      </c>
      <c r="D152" s="58"/>
      <c r="E152" s="59"/>
      <c r="F152" s="58"/>
      <c r="G152" s="58">
        <v>62</v>
      </c>
      <c r="H152" s="58"/>
      <c r="I152" s="58"/>
      <c r="J152" s="58">
        <v>526</v>
      </c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28"/>
      <c r="W152" s="28"/>
      <c r="X152" s="28"/>
      <c r="Y152" s="28"/>
      <c r="Z152" s="28"/>
    </row>
    <row r="153" spans="1:26" ht="12.75">
      <c r="A153" s="55"/>
      <c r="B153" s="56" t="s">
        <v>305</v>
      </c>
      <c r="C153" s="57" t="s">
        <v>47</v>
      </c>
      <c r="D153" s="58"/>
      <c r="E153" s="59"/>
      <c r="F153" s="58"/>
      <c r="G153" s="58">
        <v>46</v>
      </c>
      <c r="H153" s="58"/>
      <c r="I153" s="58"/>
      <c r="J153" s="58">
        <v>371</v>
      </c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28"/>
      <c r="W153" s="28"/>
      <c r="X153" s="28"/>
      <c r="Y153" s="28"/>
      <c r="Z153" s="28"/>
    </row>
    <row r="154" spans="1:26" ht="12.75">
      <c r="A154" s="55"/>
      <c r="B154" s="56" t="s">
        <v>48</v>
      </c>
      <c r="C154" s="57" t="s">
        <v>49</v>
      </c>
      <c r="D154" s="58"/>
      <c r="E154" s="59"/>
      <c r="F154" s="58"/>
      <c r="G154" s="58">
        <v>298</v>
      </c>
      <c r="H154" s="58"/>
      <c r="I154" s="58"/>
      <c r="J154" s="58">
        <v>2084</v>
      </c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28"/>
      <c r="W154" s="28"/>
      <c r="X154" s="28"/>
      <c r="Y154" s="28"/>
      <c r="Z154" s="28"/>
    </row>
    <row r="155" spans="1:26" ht="48">
      <c r="A155" s="50">
        <v>44</v>
      </c>
      <c r="B155" s="51" t="s">
        <v>306</v>
      </c>
      <c r="C155" s="52">
        <v>1</v>
      </c>
      <c r="D155" s="53">
        <v>1630</v>
      </c>
      <c r="E155" s="54" t="s">
        <v>307</v>
      </c>
      <c r="F155" s="53"/>
      <c r="G155" s="53">
        <v>1630</v>
      </c>
      <c r="H155" s="53" t="s">
        <v>307</v>
      </c>
      <c r="I155" s="53"/>
      <c r="J155" s="53">
        <v>10206</v>
      </c>
      <c r="K155" s="54" t="s">
        <v>308</v>
      </c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28"/>
      <c r="W155" s="28"/>
      <c r="X155" s="28"/>
      <c r="Y155" s="28"/>
      <c r="Z155" s="28"/>
    </row>
    <row r="156" spans="1:26" ht="48">
      <c r="A156" s="50">
        <v>45</v>
      </c>
      <c r="B156" s="51" t="s">
        <v>309</v>
      </c>
      <c r="C156" s="52">
        <v>1</v>
      </c>
      <c r="D156" s="53">
        <v>2410</v>
      </c>
      <c r="E156" s="54" t="s">
        <v>310</v>
      </c>
      <c r="F156" s="53"/>
      <c r="G156" s="53">
        <v>2410</v>
      </c>
      <c r="H156" s="53" t="s">
        <v>310</v>
      </c>
      <c r="I156" s="53"/>
      <c r="J156" s="53">
        <v>11334</v>
      </c>
      <c r="K156" s="54" t="s">
        <v>311</v>
      </c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28"/>
      <c r="W156" s="28"/>
      <c r="X156" s="28"/>
      <c r="Y156" s="28"/>
      <c r="Z156" s="28"/>
    </row>
    <row r="157" spans="1:26" ht="60">
      <c r="A157" s="50">
        <v>46</v>
      </c>
      <c r="B157" s="51" t="s">
        <v>312</v>
      </c>
      <c r="C157" s="52">
        <v>1</v>
      </c>
      <c r="D157" s="53">
        <v>207.92</v>
      </c>
      <c r="E157" s="54" t="s">
        <v>313</v>
      </c>
      <c r="F157" s="53" t="s">
        <v>314</v>
      </c>
      <c r="G157" s="53">
        <v>208</v>
      </c>
      <c r="H157" s="53" t="s">
        <v>315</v>
      </c>
      <c r="I157" s="53" t="s">
        <v>316</v>
      </c>
      <c r="J157" s="53">
        <v>1308</v>
      </c>
      <c r="K157" s="54" t="s">
        <v>317</v>
      </c>
      <c r="L157" s="54"/>
      <c r="M157" s="54"/>
      <c r="N157" s="54"/>
      <c r="O157" s="54"/>
      <c r="P157" s="54"/>
      <c r="Q157" s="54"/>
      <c r="R157" s="54"/>
      <c r="S157" s="54"/>
      <c r="T157" s="54"/>
      <c r="U157" s="54" t="s">
        <v>318</v>
      </c>
      <c r="V157" s="28"/>
      <c r="W157" s="28"/>
      <c r="X157" s="28"/>
      <c r="Y157" s="28"/>
      <c r="Z157" s="28"/>
    </row>
    <row r="158" spans="1:26" ht="12.75">
      <c r="A158" s="55"/>
      <c r="B158" s="56" t="s">
        <v>319</v>
      </c>
      <c r="C158" s="57" t="s">
        <v>45</v>
      </c>
      <c r="D158" s="58"/>
      <c r="E158" s="59"/>
      <c r="F158" s="58"/>
      <c r="G158" s="58">
        <v>81</v>
      </c>
      <c r="H158" s="58"/>
      <c r="I158" s="58"/>
      <c r="J158" s="58">
        <v>687</v>
      </c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28"/>
      <c r="W158" s="28"/>
      <c r="X158" s="28"/>
      <c r="Y158" s="28"/>
      <c r="Z158" s="28"/>
    </row>
    <row r="159" spans="1:26" ht="12.75">
      <c r="A159" s="55"/>
      <c r="B159" s="56" t="s">
        <v>320</v>
      </c>
      <c r="C159" s="57" t="s">
        <v>47</v>
      </c>
      <c r="D159" s="58"/>
      <c r="E159" s="59"/>
      <c r="F159" s="58"/>
      <c r="G159" s="58">
        <v>61</v>
      </c>
      <c r="H159" s="58"/>
      <c r="I159" s="58"/>
      <c r="J159" s="58">
        <v>485</v>
      </c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28"/>
      <c r="W159" s="28"/>
      <c r="X159" s="28"/>
      <c r="Y159" s="28"/>
      <c r="Z159" s="28"/>
    </row>
    <row r="160" spans="1:26" ht="12.75">
      <c r="A160" s="55"/>
      <c r="B160" s="56" t="s">
        <v>48</v>
      </c>
      <c r="C160" s="57" t="s">
        <v>49</v>
      </c>
      <c r="D160" s="58"/>
      <c r="E160" s="59"/>
      <c r="F160" s="58"/>
      <c r="G160" s="58">
        <v>389</v>
      </c>
      <c r="H160" s="58"/>
      <c r="I160" s="58"/>
      <c r="J160" s="58">
        <v>2735</v>
      </c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28"/>
      <c r="W160" s="28"/>
      <c r="X160" s="28"/>
      <c r="Y160" s="28"/>
      <c r="Z160" s="28"/>
    </row>
    <row r="161" spans="1:26" ht="60">
      <c r="A161" s="50">
        <v>47</v>
      </c>
      <c r="B161" s="51" t="s">
        <v>321</v>
      </c>
      <c r="C161" s="52">
        <v>1</v>
      </c>
      <c r="D161" s="53">
        <v>371.06</v>
      </c>
      <c r="E161" s="54" t="s">
        <v>322</v>
      </c>
      <c r="F161" s="53" t="s">
        <v>323</v>
      </c>
      <c r="G161" s="53">
        <v>371</v>
      </c>
      <c r="H161" s="53" t="s">
        <v>324</v>
      </c>
      <c r="I161" s="53" t="s">
        <v>325</v>
      </c>
      <c r="J161" s="53">
        <v>2176</v>
      </c>
      <c r="K161" s="54" t="s">
        <v>326</v>
      </c>
      <c r="L161" s="54"/>
      <c r="M161" s="54"/>
      <c r="N161" s="54"/>
      <c r="O161" s="54"/>
      <c r="P161" s="54"/>
      <c r="Q161" s="54"/>
      <c r="R161" s="54"/>
      <c r="S161" s="54"/>
      <c r="T161" s="54"/>
      <c r="U161" s="54" t="s">
        <v>327</v>
      </c>
      <c r="V161" s="28"/>
      <c r="W161" s="28"/>
      <c r="X161" s="28"/>
      <c r="Y161" s="28"/>
      <c r="Z161" s="28"/>
    </row>
    <row r="162" spans="1:26" ht="12.75">
      <c r="A162" s="55"/>
      <c r="B162" s="56" t="s">
        <v>328</v>
      </c>
      <c r="C162" s="57" t="s">
        <v>45</v>
      </c>
      <c r="D162" s="58"/>
      <c r="E162" s="59"/>
      <c r="F162" s="58"/>
      <c r="G162" s="58">
        <v>122</v>
      </c>
      <c r="H162" s="58"/>
      <c r="I162" s="58"/>
      <c r="J162" s="58">
        <v>1025</v>
      </c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28"/>
      <c r="W162" s="28"/>
      <c r="X162" s="28"/>
      <c r="Y162" s="28"/>
      <c r="Z162" s="28"/>
    </row>
    <row r="163" spans="1:26" ht="12.75">
      <c r="A163" s="55"/>
      <c r="B163" s="56" t="s">
        <v>329</v>
      </c>
      <c r="C163" s="57" t="s">
        <v>47</v>
      </c>
      <c r="D163" s="58"/>
      <c r="E163" s="59"/>
      <c r="F163" s="58"/>
      <c r="G163" s="58">
        <v>91</v>
      </c>
      <c r="H163" s="58"/>
      <c r="I163" s="58"/>
      <c r="J163" s="58">
        <v>724</v>
      </c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28"/>
      <c r="W163" s="28"/>
      <c r="X163" s="28"/>
      <c r="Y163" s="28"/>
      <c r="Z163" s="28"/>
    </row>
    <row r="164" spans="1:26" ht="12.75">
      <c r="A164" s="55"/>
      <c r="B164" s="56" t="s">
        <v>48</v>
      </c>
      <c r="C164" s="57" t="s">
        <v>49</v>
      </c>
      <c r="D164" s="58"/>
      <c r="E164" s="59"/>
      <c r="F164" s="58"/>
      <c r="G164" s="58">
        <v>653</v>
      </c>
      <c r="H164" s="58"/>
      <c r="I164" s="58"/>
      <c r="J164" s="58">
        <v>4343</v>
      </c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28"/>
      <c r="W164" s="28"/>
      <c r="X164" s="28"/>
      <c r="Y164" s="28"/>
      <c r="Z164" s="28"/>
    </row>
    <row r="165" spans="1:26" ht="48">
      <c r="A165" s="50">
        <v>48</v>
      </c>
      <c r="B165" s="51" t="s">
        <v>330</v>
      </c>
      <c r="C165" s="52">
        <v>1</v>
      </c>
      <c r="D165" s="53">
        <v>10990.31</v>
      </c>
      <c r="E165" s="54"/>
      <c r="F165" s="53"/>
      <c r="G165" s="53">
        <v>10990</v>
      </c>
      <c r="H165" s="53"/>
      <c r="I165" s="53"/>
      <c r="J165" s="53">
        <v>36708</v>
      </c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28"/>
      <c r="W165" s="28"/>
      <c r="X165" s="28"/>
      <c r="Y165" s="28"/>
      <c r="Z165" s="28"/>
    </row>
    <row r="166" spans="1:26" ht="48">
      <c r="A166" s="50">
        <v>49</v>
      </c>
      <c r="B166" s="51" t="s">
        <v>331</v>
      </c>
      <c r="C166" s="52">
        <v>1</v>
      </c>
      <c r="D166" s="53">
        <v>51588.35</v>
      </c>
      <c r="E166" s="54"/>
      <c r="F166" s="53"/>
      <c r="G166" s="53">
        <v>51588</v>
      </c>
      <c r="H166" s="53"/>
      <c r="I166" s="53"/>
      <c r="J166" s="53">
        <v>172305</v>
      </c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28"/>
      <c r="W166" s="28"/>
      <c r="X166" s="28"/>
      <c r="Y166" s="28"/>
      <c r="Z166" s="28"/>
    </row>
    <row r="167" spans="1:26" ht="72">
      <c r="A167" s="50">
        <v>50</v>
      </c>
      <c r="B167" s="51" t="s">
        <v>332</v>
      </c>
      <c r="C167" s="52">
        <v>4</v>
      </c>
      <c r="D167" s="53">
        <v>69.12</v>
      </c>
      <c r="E167" s="54" t="s">
        <v>333</v>
      </c>
      <c r="F167" s="53">
        <v>4.39</v>
      </c>
      <c r="G167" s="53">
        <v>276</v>
      </c>
      <c r="H167" s="53" t="s">
        <v>334</v>
      </c>
      <c r="I167" s="53">
        <v>18</v>
      </c>
      <c r="J167" s="53">
        <v>2492</v>
      </c>
      <c r="K167" s="54" t="s">
        <v>335</v>
      </c>
      <c r="L167" s="54"/>
      <c r="M167" s="54"/>
      <c r="N167" s="54"/>
      <c r="O167" s="54"/>
      <c r="P167" s="54"/>
      <c r="Q167" s="54"/>
      <c r="R167" s="54"/>
      <c r="S167" s="54"/>
      <c r="T167" s="54"/>
      <c r="U167" s="54">
        <v>94</v>
      </c>
      <c r="V167" s="28"/>
      <c r="W167" s="28"/>
      <c r="X167" s="28"/>
      <c r="Y167" s="28"/>
      <c r="Z167" s="28"/>
    </row>
    <row r="168" spans="1:26" ht="12.75">
      <c r="A168" s="55"/>
      <c r="B168" s="56" t="s">
        <v>336</v>
      </c>
      <c r="C168" s="57" t="s">
        <v>45</v>
      </c>
      <c r="D168" s="58"/>
      <c r="E168" s="59"/>
      <c r="F168" s="58"/>
      <c r="G168" s="58">
        <v>224</v>
      </c>
      <c r="H168" s="58"/>
      <c r="I168" s="58"/>
      <c r="J168" s="58">
        <v>1893</v>
      </c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28"/>
      <c r="W168" s="28"/>
      <c r="X168" s="28"/>
      <c r="Y168" s="28"/>
      <c r="Z168" s="28"/>
    </row>
    <row r="169" spans="1:26" ht="12.75">
      <c r="A169" s="55"/>
      <c r="B169" s="56" t="s">
        <v>337</v>
      </c>
      <c r="C169" s="57" t="s">
        <v>47</v>
      </c>
      <c r="D169" s="58"/>
      <c r="E169" s="59"/>
      <c r="F169" s="58"/>
      <c r="G169" s="58">
        <v>168</v>
      </c>
      <c r="H169" s="58"/>
      <c r="I169" s="58"/>
      <c r="J169" s="58">
        <v>1336</v>
      </c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28"/>
      <c r="W169" s="28"/>
      <c r="X169" s="28"/>
      <c r="Y169" s="28"/>
      <c r="Z169" s="28"/>
    </row>
    <row r="170" spans="1:26" ht="12.75">
      <c r="A170" s="55"/>
      <c r="B170" s="56" t="s">
        <v>48</v>
      </c>
      <c r="C170" s="57" t="s">
        <v>49</v>
      </c>
      <c r="D170" s="58"/>
      <c r="E170" s="59"/>
      <c r="F170" s="58"/>
      <c r="G170" s="58">
        <v>719</v>
      </c>
      <c r="H170" s="58"/>
      <c r="I170" s="58"/>
      <c r="J170" s="58">
        <v>6204</v>
      </c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28"/>
      <c r="W170" s="28"/>
      <c r="X170" s="28"/>
      <c r="Y170" s="28"/>
      <c r="Z170" s="28"/>
    </row>
    <row r="171" spans="1:26" ht="72">
      <c r="A171" s="50">
        <v>51</v>
      </c>
      <c r="B171" s="51" t="s">
        <v>338</v>
      </c>
      <c r="C171" s="52" t="s">
        <v>40</v>
      </c>
      <c r="D171" s="53">
        <v>67.61</v>
      </c>
      <c r="E171" s="54" t="s">
        <v>339</v>
      </c>
      <c r="F171" s="53">
        <v>4.39</v>
      </c>
      <c r="G171" s="53">
        <v>406</v>
      </c>
      <c r="H171" s="53" t="s">
        <v>340</v>
      </c>
      <c r="I171" s="53">
        <v>26</v>
      </c>
      <c r="J171" s="53">
        <v>3710</v>
      </c>
      <c r="K171" s="54" t="s">
        <v>341</v>
      </c>
      <c r="L171" s="54"/>
      <c r="M171" s="54"/>
      <c r="N171" s="54"/>
      <c r="O171" s="54"/>
      <c r="P171" s="54"/>
      <c r="Q171" s="54"/>
      <c r="R171" s="54"/>
      <c r="S171" s="54"/>
      <c r="T171" s="54"/>
      <c r="U171" s="54">
        <v>141</v>
      </c>
      <c r="V171" s="28"/>
      <c r="W171" s="28"/>
      <c r="X171" s="28"/>
      <c r="Y171" s="28"/>
      <c r="Z171" s="28"/>
    </row>
    <row r="172" spans="1:26" ht="12.75">
      <c r="A172" s="55"/>
      <c r="B172" s="56" t="s">
        <v>342</v>
      </c>
      <c r="C172" s="57" t="s">
        <v>45</v>
      </c>
      <c r="D172" s="58"/>
      <c r="E172" s="59"/>
      <c r="F172" s="58"/>
      <c r="G172" s="58">
        <v>336</v>
      </c>
      <c r="H172" s="58"/>
      <c r="I172" s="58"/>
      <c r="J172" s="58">
        <v>2840</v>
      </c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28"/>
      <c r="W172" s="28"/>
      <c r="X172" s="28"/>
      <c r="Y172" s="28"/>
      <c r="Z172" s="28"/>
    </row>
    <row r="173" spans="1:26" ht="12.75">
      <c r="A173" s="55"/>
      <c r="B173" s="56" t="s">
        <v>343</v>
      </c>
      <c r="C173" s="57" t="s">
        <v>47</v>
      </c>
      <c r="D173" s="58"/>
      <c r="E173" s="59"/>
      <c r="F173" s="58"/>
      <c r="G173" s="58">
        <v>252</v>
      </c>
      <c r="H173" s="58"/>
      <c r="I173" s="58"/>
      <c r="J173" s="58">
        <v>2004</v>
      </c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28"/>
      <c r="W173" s="28"/>
      <c r="X173" s="28"/>
      <c r="Y173" s="28"/>
      <c r="Z173" s="28"/>
    </row>
    <row r="174" spans="1:26" ht="12.75">
      <c r="A174" s="55"/>
      <c r="B174" s="56" t="s">
        <v>48</v>
      </c>
      <c r="C174" s="57" t="s">
        <v>49</v>
      </c>
      <c r="D174" s="58"/>
      <c r="E174" s="59"/>
      <c r="F174" s="58"/>
      <c r="G174" s="58">
        <v>1069</v>
      </c>
      <c r="H174" s="58"/>
      <c r="I174" s="58"/>
      <c r="J174" s="58">
        <v>9278</v>
      </c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28"/>
      <c r="W174" s="28"/>
      <c r="X174" s="28"/>
      <c r="Y174" s="28"/>
      <c r="Z174" s="28"/>
    </row>
    <row r="175" spans="1:26" ht="48">
      <c r="A175" s="50">
        <v>52</v>
      </c>
      <c r="B175" s="51" t="s">
        <v>344</v>
      </c>
      <c r="C175" s="52">
        <v>4</v>
      </c>
      <c r="D175" s="53">
        <v>75.48</v>
      </c>
      <c r="E175" s="54" t="s">
        <v>345</v>
      </c>
      <c r="F175" s="53"/>
      <c r="G175" s="53">
        <v>302</v>
      </c>
      <c r="H175" s="53" t="s">
        <v>346</v>
      </c>
      <c r="I175" s="53"/>
      <c r="J175" s="53">
        <v>761</v>
      </c>
      <c r="K175" s="54" t="s">
        <v>347</v>
      </c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28"/>
      <c r="W175" s="28"/>
      <c r="X175" s="28"/>
      <c r="Y175" s="28"/>
      <c r="Z175" s="28"/>
    </row>
    <row r="176" spans="1:26" ht="48">
      <c r="A176" s="50">
        <v>53</v>
      </c>
      <c r="B176" s="51" t="s">
        <v>348</v>
      </c>
      <c r="C176" s="52">
        <v>4</v>
      </c>
      <c r="D176" s="53">
        <v>57.7</v>
      </c>
      <c r="E176" s="54" t="s">
        <v>349</v>
      </c>
      <c r="F176" s="53"/>
      <c r="G176" s="53">
        <v>231</v>
      </c>
      <c r="H176" s="53" t="s">
        <v>350</v>
      </c>
      <c r="I176" s="53"/>
      <c r="J176" s="53">
        <v>582</v>
      </c>
      <c r="K176" s="54" t="s">
        <v>351</v>
      </c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28"/>
      <c r="W176" s="28"/>
      <c r="X176" s="28"/>
      <c r="Y176" s="28"/>
      <c r="Z176" s="28"/>
    </row>
    <row r="177" spans="1:26" ht="48">
      <c r="A177" s="50">
        <v>54</v>
      </c>
      <c r="B177" s="51" t="s">
        <v>352</v>
      </c>
      <c r="C177" s="52">
        <v>2</v>
      </c>
      <c r="D177" s="53">
        <v>100.89</v>
      </c>
      <c r="E177" s="54" t="s">
        <v>353</v>
      </c>
      <c r="F177" s="53"/>
      <c r="G177" s="53">
        <v>202</v>
      </c>
      <c r="H177" s="53" t="s">
        <v>164</v>
      </c>
      <c r="I177" s="53"/>
      <c r="J177" s="53">
        <v>508</v>
      </c>
      <c r="K177" s="54" t="s">
        <v>354</v>
      </c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28"/>
      <c r="W177" s="28"/>
      <c r="X177" s="28"/>
      <c r="Y177" s="28"/>
      <c r="Z177" s="28"/>
    </row>
    <row r="178" spans="1:26" ht="48">
      <c r="A178" s="50">
        <v>55</v>
      </c>
      <c r="B178" s="51" t="s">
        <v>355</v>
      </c>
      <c r="C178" s="52">
        <v>0.1167</v>
      </c>
      <c r="D178" s="53">
        <v>331.98</v>
      </c>
      <c r="E178" s="54" t="s">
        <v>356</v>
      </c>
      <c r="F178" s="53" t="s">
        <v>357</v>
      </c>
      <c r="G178" s="53">
        <v>39</v>
      </c>
      <c r="H178" s="53" t="s">
        <v>358</v>
      </c>
      <c r="I178" s="53">
        <v>1</v>
      </c>
      <c r="J178" s="53">
        <v>169</v>
      </c>
      <c r="K178" s="54" t="s">
        <v>359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54">
        <v>3</v>
      </c>
      <c r="V178" s="28"/>
      <c r="W178" s="28"/>
      <c r="X178" s="28"/>
      <c r="Y178" s="28"/>
      <c r="Z178" s="28"/>
    </row>
    <row r="179" spans="1:26" ht="12.75">
      <c r="A179" s="55"/>
      <c r="B179" s="56" t="s">
        <v>360</v>
      </c>
      <c r="C179" s="57" t="s">
        <v>217</v>
      </c>
      <c r="D179" s="58"/>
      <c r="E179" s="59"/>
      <c r="F179" s="58"/>
      <c r="G179" s="58">
        <v>9</v>
      </c>
      <c r="H179" s="58"/>
      <c r="I179" s="58"/>
      <c r="J179" s="58">
        <v>77</v>
      </c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28"/>
      <c r="W179" s="28"/>
      <c r="X179" s="28"/>
      <c r="Y179" s="28"/>
      <c r="Z179" s="28"/>
    </row>
    <row r="180" spans="1:26" ht="24">
      <c r="A180" s="55"/>
      <c r="B180" s="56" t="s">
        <v>361</v>
      </c>
      <c r="C180" s="57" t="s">
        <v>362</v>
      </c>
      <c r="D180" s="58"/>
      <c r="E180" s="59"/>
      <c r="F180" s="58"/>
      <c r="G180" s="58">
        <v>6</v>
      </c>
      <c r="H180" s="58"/>
      <c r="I180" s="58"/>
      <c r="J180" s="58">
        <v>48</v>
      </c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28"/>
      <c r="W180" s="28"/>
      <c r="X180" s="28"/>
      <c r="Y180" s="28"/>
      <c r="Z180" s="28"/>
    </row>
    <row r="181" spans="1:26" ht="12.75">
      <c r="A181" s="55"/>
      <c r="B181" s="56" t="s">
        <v>48</v>
      </c>
      <c r="C181" s="57" t="s">
        <v>49</v>
      </c>
      <c r="D181" s="58"/>
      <c r="E181" s="59"/>
      <c r="F181" s="58"/>
      <c r="G181" s="58">
        <v>56</v>
      </c>
      <c r="H181" s="58"/>
      <c r="I181" s="58"/>
      <c r="J181" s="58">
        <v>312</v>
      </c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28"/>
      <c r="W181" s="28"/>
      <c r="X181" s="28"/>
      <c r="Y181" s="28"/>
      <c r="Z181" s="28"/>
    </row>
    <row r="182" spans="1:26" ht="48">
      <c r="A182" s="50">
        <v>56</v>
      </c>
      <c r="B182" s="51" t="s">
        <v>363</v>
      </c>
      <c r="C182" s="52">
        <v>0.1167</v>
      </c>
      <c r="D182" s="53">
        <v>845.87</v>
      </c>
      <c r="E182" s="54" t="s">
        <v>364</v>
      </c>
      <c r="F182" s="53" t="s">
        <v>365</v>
      </c>
      <c r="G182" s="53">
        <v>99</v>
      </c>
      <c r="H182" s="53" t="s">
        <v>366</v>
      </c>
      <c r="I182" s="53">
        <v>1</v>
      </c>
      <c r="J182" s="53">
        <v>326</v>
      </c>
      <c r="K182" s="54" t="s">
        <v>367</v>
      </c>
      <c r="L182" s="54"/>
      <c r="M182" s="54"/>
      <c r="N182" s="54"/>
      <c r="O182" s="54"/>
      <c r="P182" s="54"/>
      <c r="Q182" s="54"/>
      <c r="R182" s="54"/>
      <c r="S182" s="54"/>
      <c r="T182" s="54"/>
      <c r="U182" s="54">
        <v>2</v>
      </c>
      <c r="V182" s="28"/>
      <c r="W182" s="28"/>
      <c r="X182" s="28"/>
      <c r="Y182" s="28"/>
      <c r="Z182" s="28"/>
    </row>
    <row r="183" spans="1:26" ht="12.75">
      <c r="A183" s="55"/>
      <c r="B183" s="56" t="s">
        <v>368</v>
      </c>
      <c r="C183" s="57" t="s">
        <v>217</v>
      </c>
      <c r="D183" s="58"/>
      <c r="E183" s="59"/>
      <c r="F183" s="58"/>
      <c r="G183" s="58">
        <v>4</v>
      </c>
      <c r="H183" s="58"/>
      <c r="I183" s="58"/>
      <c r="J183" s="58">
        <v>31</v>
      </c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28"/>
      <c r="W183" s="28"/>
      <c r="X183" s="28"/>
      <c r="Y183" s="28"/>
      <c r="Z183" s="28"/>
    </row>
    <row r="184" spans="1:26" ht="24">
      <c r="A184" s="55"/>
      <c r="B184" s="56" t="s">
        <v>369</v>
      </c>
      <c r="C184" s="57" t="s">
        <v>362</v>
      </c>
      <c r="D184" s="58"/>
      <c r="E184" s="59"/>
      <c r="F184" s="58"/>
      <c r="G184" s="58">
        <v>2</v>
      </c>
      <c r="H184" s="58"/>
      <c r="I184" s="58"/>
      <c r="J184" s="58">
        <v>19</v>
      </c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28"/>
      <c r="W184" s="28"/>
      <c r="X184" s="28"/>
      <c r="Y184" s="28"/>
      <c r="Z184" s="28"/>
    </row>
    <row r="185" spans="1:26" ht="12.75">
      <c r="A185" s="60"/>
      <c r="B185" s="61" t="s">
        <v>48</v>
      </c>
      <c r="C185" s="62" t="s">
        <v>49</v>
      </c>
      <c r="D185" s="63"/>
      <c r="E185" s="64"/>
      <c r="F185" s="63"/>
      <c r="G185" s="63">
        <v>106</v>
      </c>
      <c r="H185" s="63"/>
      <c r="I185" s="63"/>
      <c r="J185" s="63">
        <v>383</v>
      </c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28"/>
      <c r="W185" s="28"/>
      <c r="X185" s="28"/>
      <c r="Y185" s="28"/>
      <c r="Z185" s="28"/>
    </row>
    <row r="186" spans="1:26" ht="36">
      <c r="A186" s="107" t="s">
        <v>63</v>
      </c>
      <c r="B186" s="108"/>
      <c r="C186" s="108"/>
      <c r="D186" s="108"/>
      <c r="E186" s="108"/>
      <c r="F186" s="108"/>
      <c r="G186" s="53">
        <v>115452</v>
      </c>
      <c r="H186" s="53" t="s">
        <v>370</v>
      </c>
      <c r="I186" s="53" t="s">
        <v>371</v>
      </c>
      <c r="J186" s="53">
        <v>417237</v>
      </c>
      <c r="K186" s="54" t="s">
        <v>372</v>
      </c>
      <c r="L186" s="54"/>
      <c r="M186" s="54"/>
      <c r="N186" s="54"/>
      <c r="O186" s="54"/>
      <c r="P186" s="54"/>
      <c r="Q186" s="54"/>
      <c r="R186" s="54"/>
      <c r="S186" s="54"/>
      <c r="T186" s="54"/>
      <c r="U186" s="54" t="s">
        <v>373</v>
      </c>
      <c r="V186" s="28"/>
      <c r="W186" s="28"/>
      <c r="X186" s="28"/>
      <c r="Y186" s="28"/>
      <c r="Z186" s="28"/>
    </row>
    <row r="187" spans="1:26" ht="12.75">
      <c r="A187" s="107" t="s">
        <v>66</v>
      </c>
      <c r="B187" s="108"/>
      <c r="C187" s="108"/>
      <c r="D187" s="108"/>
      <c r="E187" s="108"/>
      <c r="F187" s="108"/>
      <c r="G187" s="53">
        <v>117196</v>
      </c>
      <c r="H187" s="53"/>
      <c r="I187" s="53"/>
      <c r="J187" s="53">
        <v>428821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28"/>
      <c r="W187" s="28"/>
      <c r="X187" s="28"/>
      <c r="Y187" s="28"/>
      <c r="Z187" s="28"/>
    </row>
    <row r="188" spans="1:26" ht="12.75">
      <c r="A188" s="107" t="s">
        <v>67</v>
      </c>
      <c r="B188" s="108"/>
      <c r="C188" s="108"/>
      <c r="D188" s="108"/>
      <c r="E188" s="108"/>
      <c r="F188" s="108"/>
      <c r="G188" s="53"/>
      <c r="H188" s="53"/>
      <c r="I188" s="53"/>
      <c r="J188" s="53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28"/>
      <c r="W188" s="28"/>
      <c r="X188" s="28"/>
      <c r="Y188" s="28"/>
      <c r="Z188" s="28"/>
    </row>
    <row r="189" spans="1:26" ht="39" customHeight="1">
      <c r="A189" s="107" t="s">
        <v>374</v>
      </c>
      <c r="B189" s="108"/>
      <c r="C189" s="108"/>
      <c r="D189" s="108"/>
      <c r="E189" s="108"/>
      <c r="F189" s="108"/>
      <c r="G189" s="53">
        <v>1744</v>
      </c>
      <c r="H189" s="53">
        <v>687.2</v>
      </c>
      <c r="I189" s="53" t="s">
        <v>375</v>
      </c>
      <c r="J189" s="53">
        <v>11584</v>
      </c>
      <c r="K189" s="54">
        <v>6831.8</v>
      </c>
      <c r="L189" s="54"/>
      <c r="M189" s="54"/>
      <c r="N189" s="54"/>
      <c r="O189" s="54"/>
      <c r="P189" s="54"/>
      <c r="Q189" s="54"/>
      <c r="R189" s="54"/>
      <c r="S189" s="54"/>
      <c r="T189" s="54"/>
      <c r="U189" s="54" t="s">
        <v>376</v>
      </c>
      <c r="V189" s="28"/>
      <c r="W189" s="28"/>
      <c r="X189" s="28"/>
      <c r="Y189" s="28"/>
      <c r="Z189" s="28"/>
    </row>
    <row r="190" spans="1:26" ht="12.75">
      <c r="A190" s="107" t="s">
        <v>71</v>
      </c>
      <c r="B190" s="108"/>
      <c r="C190" s="108"/>
      <c r="D190" s="108"/>
      <c r="E190" s="108"/>
      <c r="F190" s="108"/>
      <c r="G190" s="53"/>
      <c r="H190" s="53"/>
      <c r="I190" s="53"/>
      <c r="J190" s="53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28"/>
      <c r="W190" s="28"/>
      <c r="X190" s="28"/>
      <c r="Y190" s="28"/>
      <c r="Z190" s="28"/>
    </row>
    <row r="191" spans="1:26" ht="12.75">
      <c r="A191" s="107" t="s">
        <v>72</v>
      </c>
      <c r="B191" s="108"/>
      <c r="C191" s="108"/>
      <c r="D191" s="108"/>
      <c r="E191" s="108"/>
      <c r="F191" s="108"/>
      <c r="G191" s="53">
        <v>4727</v>
      </c>
      <c r="H191" s="53"/>
      <c r="I191" s="53"/>
      <c r="J191" s="53">
        <v>46985</v>
      </c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28"/>
      <c r="W191" s="28"/>
      <c r="X191" s="28"/>
      <c r="Y191" s="28"/>
      <c r="Z191" s="28"/>
    </row>
    <row r="192" spans="1:26" ht="12.75">
      <c r="A192" s="107" t="s">
        <v>73</v>
      </c>
      <c r="B192" s="108"/>
      <c r="C192" s="108"/>
      <c r="D192" s="108"/>
      <c r="E192" s="108"/>
      <c r="F192" s="108"/>
      <c r="G192" s="53">
        <v>17408</v>
      </c>
      <c r="H192" s="53"/>
      <c r="I192" s="53"/>
      <c r="J192" s="53">
        <v>60983</v>
      </c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28"/>
      <c r="W192" s="28"/>
      <c r="X192" s="28"/>
      <c r="Y192" s="28"/>
      <c r="Z192" s="28"/>
    </row>
    <row r="193" spans="1:26" ht="12.75">
      <c r="A193" s="107" t="s">
        <v>74</v>
      </c>
      <c r="B193" s="108"/>
      <c r="C193" s="108"/>
      <c r="D193" s="108"/>
      <c r="E193" s="108"/>
      <c r="F193" s="108"/>
      <c r="G193" s="53">
        <v>6347</v>
      </c>
      <c r="H193" s="53"/>
      <c r="I193" s="53"/>
      <c r="J193" s="53">
        <v>28521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28"/>
      <c r="W193" s="28"/>
      <c r="X193" s="28"/>
      <c r="Y193" s="28"/>
      <c r="Z193" s="28"/>
    </row>
    <row r="194" spans="1:26" ht="12.75">
      <c r="A194" s="105" t="s">
        <v>75</v>
      </c>
      <c r="B194" s="106"/>
      <c r="C194" s="106"/>
      <c r="D194" s="106"/>
      <c r="E194" s="106"/>
      <c r="F194" s="106"/>
      <c r="G194" s="53">
        <v>3887</v>
      </c>
      <c r="H194" s="53"/>
      <c r="I194" s="53"/>
      <c r="J194" s="53">
        <v>32836</v>
      </c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28"/>
      <c r="W194" s="28"/>
      <c r="X194" s="28"/>
      <c r="Y194" s="28"/>
      <c r="Z194" s="28"/>
    </row>
    <row r="195" spans="1:26" ht="12.75">
      <c r="A195" s="105" t="s">
        <v>76</v>
      </c>
      <c r="B195" s="106"/>
      <c r="C195" s="106"/>
      <c r="D195" s="106"/>
      <c r="E195" s="106"/>
      <c r="F195" s="106"/>
      <c r="G195" s="53">
        <v>2868</v>
      </c>
      <c r="H195" s="53"/>
      <c r="I195" s="53"/>
      <c r="J195" s="53">
        <v>22800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28"/>
      <c r="W195" s="28"/>
      <c r="X195" s="28"/>
      <c r="Y195" s="28"/>
      <c r="Z195" s="28"/>
    </row>
    <row r="196" spans="1:26" ht="12.75">
      <c r="A196" s="105" t="s">
        <v>377</v>
      </c>
      <c r="B196" s="106"/>
      <c r="C196" s="106"/>
      <c r="D196" s="106"/>
      <c r="E196" s="106"/>
      <c r="F196" s="106"/>
      <c r="G196" s="53"/>
      <c r="H196" s="53"/>
      <c r="I196" s="53"/>
      <c r="J196" s="53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28"/>
      <c r="W196" s="28"/>
      <c r="X196" s="28"/>
      <c r="Y196" s="28"/>
      <c r="Z196" s="28"/>
    </row>
    <row r="197" spans="1:26" ht="12.75">
      <c r="A197" s="107" t="s">
        <v>378</v>
      </c>
      <c r="B197" s="108"/>
      <c r="C197" s="108"/>
      <c r="D197" s="108"/>
      <c r="E197" s="108"/>
      <c r="F197" s="108"/>
      <c r="G197" s="53">
        <v>3816</v>
      </c>
      <c r="H197" s="53"/>
      <c r="I197" s="53"/>
      <c r="J197" s="53">
        <v>18011</v>
      </c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28"/>
      <c r="W197" s="28"/>
      <c r="X197" s="28"/>
      <c r="Y197" s="28"/>
      <c r="Z197" s="28"/>
    </row>
    <row r="198" spans="1:26" ht="12.75">
      <c r="A198" s="107" t="s">
        <v>379</v>
      </c>
      <c r="B198" s="108"/>
      <c r="C198" s="108"/>
      <c r="D198" s="108"/>
      <c r="E198" s="108"/>
      <c r="F198" s="108"/>
      <c r="G198" s="53">
        <v>30817</v>
      </c>
      <c r="H198" s="53"/>
      <c r="I198" s="53"/>
      <c r="J198" s="53">
        <v>168119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28"/>
      <c r="W198" s="28"/>
      <c r="X198" s="28"/>
      <c r="Y198" s="28"/>
      <c r="Z198" s="28"/>
    </row>
    <row r="199" spans="1:26" ht="12.75">
      <c r="A199" s="107" t="s">
        <v>380</v>
      </c>
      <c r="B199" s="108"/>
      <c r="C199" s="108"/>
      <c r="D199" s="108"/>
      <c r="E199" s="108"/>
      <c r="F199" s="108"/>
      <c r="G199" s="53">
        <v>89318</v>
      </c>
      <c r="H199" s="53"/>
      <c r="I199" s="53"/>
      <c r="J199" s="53">
        <v>298327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28"/>
      <c r="W199" s="28"/>
      <c r="X199" s="28"/>
      <c r="Y199" s="28"/>
      <c r="Z199" s="28"/>
    </row>
    <row r="200" spans="1:26" ht="12.75">
      <c r="A200" s="107" t="s">
        <v>79</v>
      </c>
      <c r="B200" s="108"/>
      <c r="C200" s="108"/>
      <c r="D200" s="108"/>
      <c r="E200" s="108"/>
      <c r="F200" s="108"/>
      <c r="G200" s="53">
        <v>123951</v>
      </c>
      <c r="H200" s="53"/>
      <c r="I200" s="53"/>
      <c r="J200" s="53">
        <v>484457</v>
      </c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28"/>
      <c r="W200" s="28"/>
      <c r="X200" s="28"/>
      <c r="Y200" s="28"/>
      <c r="Z200" s="28"/>
    </row>
    <row r="201" spans="1:26" ht="12.75">
      <c r="A201" s="109" t="s">
        <v>381</v>
      </c>
      <c r="B201" s="110"/>
      <c r="C201" s="110"/>
      <c r="D201" s="110"/>
      <c r="E201" s="110"/>
      <c r="F201" s="110"/>
      <c r="G201" s="65">
        <v>123951</v>
      </c>
      <c r="H201" s="65"/>
      <c r="I201" s="65"/>
      <c r="J201" s="65">
        <v>484457</v>
      </c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28"/>
      <c r="W201" s="28"/>
      <c r="X201" s="28"/>
      <c r="Y201" s="28"/>
      <c r="Z201" s="28"/>
    </row>
    <row r="202" spans="1:26" ht="36">
      <c r="A202" s="107" t="s">
        <v>382</v>
      </c>
      <c r="B202" s="108"/>
      <c r="C202" s="108"/>
      <c r="D202" s="108"/>
      <c r="E202" s="108"/>
      <c r="F202" s="108"/>
      <c r="G202" s="53">
        <v>117293</v>
      </c>
      <c r="H202" s="53" t="s">
        <v>383</v>
      </c>
      <c r="I202" s="53" t="s">
        <v>384</v>
      </c>
      <c r="J202" s="53">
        <v>432052</v>
      </c>
      <c r="K202" s="54" t="s">
        <v>385</v>
      </c>
      <c r="L202" s="54"/>
      <c r="M202" s="54"/>
      <c r="N202" s="54"/>
      <c r="O202" s="54"/>
      <c r="P202" s="54"/>
      <c r="Q202" s="54"/>
      <c r="R202" s="54"/>
      <c r="S202" s="54"/>
      <c r="T202" s="54"/>
      <c r="U202" s="54" t="s">
        <v>386</v>
      </c>
      <c r="V202" s="28"/>
      <c r="W202" s="28"/>
      <c r="X202" s="28"/>
      <c r="Y202" s="28"/>
      <c r="Z202" s="28"/>
    </row>
    <row r="203" spans="1:26" ht="12.75">
      <c r="A203" s="107" t="s">
        <v>387</v>
      </c>
      <c r="B203" s="108"/>
      <c r="C203" s="108"/>
      <c r="D203" s="108"/>
      <c r="E203" s="108"/>
      <c r="F203" s="108"/>
      <c r="G203" s="53">
        <v>119406</v>
      </c>
      <c r="H203" s="53"/>
      <c r="I203" s="53"/>
      <c r="J203" s="53">
        <v>446599</v>
      </c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28"/>
      <c r="W203" s="28"/>
      <c r="X203" s="28"/>
      <c r="Y203" s="28"/>
      <c r="Z203" s="28"/>
    </row>
    <row r="204" spans="1:26" ht="12.75">
      <c r="A204" s="107" t="s">
        <v>67</v>
      </c>
      <c r="B204" s="108"/>
      <c r="C204" s="108"/>
      <c r="D204" s="108"/>
      <c r="E204" s="108"/>
      <c r="F204" s="108"/>
      <c r="G204" s="53"/>
      <c r="H204" s="53"/>
      <c r="I204" s="53"/>
      <c r="J204" s="53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28"/>
      <c r="W204" s="28"/>
      <c r="X204" s="28"/>
      <c r="Y204" s="28"/>
      <c r="Z204" s="28"/>
    </row>
    <row r="205" spans="1:26" ht="39" customHeight="1">
      <c r="A205" s="107" t="s">
        <v>388</v>
      </c>
      <c r="B205" s="108"/>
      <c r="C205" s="108"/>
      <c r="D205" s="108"/>
      <c r="E205" s="108"/>
      <c r="F205" s="108"/>
      <c r="G205" s="53">
        <v>2113</v>
      </c>
      <c r="H205" s="53">
        <v>914.8</v>
      </c>
      <c r="I205" s="53" t="s">
        <v>389</v>
      </c>
      <c r="J205" s="53">
        <v>14547</v>
      </c>
      <c r="K205" s="54">
        <v>9092.8</v>
      </c>
      <c r="L205" s="54"/>
      <c r="M205" s="54"/>
      <c r="N205" s="54"/>
      <c r="O205" s="54"/>
      <c r="P205" s="54"/>
      <c r="Q205" s="54"/>
      <c r="R205" s="54"/>
      <c r="S205" s="54"/>
      <c r="T205" s="54"/>
      <c r="U205" s="54" t="s">
        <v>390</v>
      </c>
      <c r="V205" s="28"/>
      <c r="W205" s="28"/>
      <c r="X205" s="28"/>
      <c r="Y205" s="28"/>
      <c r="Z205" s="28"/>
    </row>
    <row r="206" spans="1:26" ht="12.75">
      <c r="A206" s="107" t="s">
        <v>71</v>
      </c>
      <c r="B206" s="108"/>
      <c r="C206" s="108"/>
      <c r="D206" s="108"/>
      <c r="E206" s="108"/>
      <c r="F206" s="108"/>
      <c r="G206" s="53"/>
      <c r="H206" s="53"/>
      <c r="I206" s="53"/>
      <c r="J206" s="53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28"/>
      <c r="W206" s="28"/>
      <c r="X206" s="28"/>
      <c r="Y206" s="28"/>
      <c r="Z206" s="28"/>
    </row>
    <row r="207" spans="1:26" ht="12.75">
      <c r="A207" s="107" t="s">
        <v>72</v>
      </c>
      <c r="B207" s="108"/>
      <c r="C207" s="108"/>
      <c r="D207" s="108"/>
      <c r="E207" s="108"/>
      <c r="F207" s="108"/>
      <c r="G207" s="53">
        <v>6177</v>
      </c>
      <c r="H207" s="53"/>
      <c r="I207" s="53"/>
      <c r="J207" s="53">
        <v>61377</v>
      </c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28"/>
      <c r="W207" s="28"/>
      <c r="X207" s="28"/>
      <c r="Y207" s="28"/>
      <c r="Z207" s="28"/>
    </row>
    <row r="208" spans="1:26" ht="12.75">
      <c r="A208" s="107" t="s">
        <v>73</v>
      </c>
      <c r="B208" s="108"/>
      <c r="C208" s="108"/>
      <c r="D208" s="108"/>
      <c r="E208" s="108"/>
      <c r="F208" s="108"/>
      <c r="G208" s="53">
        <v>17408</v>
      </c>
      <c r="H208" s="53"/>
      <c r="I208" s="53"/>
      <c r="J208" s="53">
        <v>60983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28"/>
      <c r="W208" s="28"/>
      <c r="X208" s="28"/>
      <c r="Y208" s="28"/>
      <c r="Z208" s="28"/>
    </row>
    <row r="209" spans="1:26" ht="12.75">
      <c r="A209" s="107" t="s">
        <v>74</v>
      </c>
      <c r="B209" s="108"/>
      <c r="C209" s="108"/>
      <c r="D209" s="108"/>
      <c r="E209" s="108"/>
      <c r="F209" s="108"/>
      <c r="G209" s="53">
        <v>7191</v>
      </c>
      <c r="H209" s="53"/>
      <c r="I209" s="53"/>
      <c r="J209" s="53">
        <v>32733</v>
      </c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28"/>
      <c r="W209" s="28"/>
      <c r="X209" s="28"/>
      <c r="Y209" s="28"/>
      <c r="Z209" s="28"/>
    </row>
    <row r="210" spans="1:26" ht="12.75">
      <c r="A210" s="105" t="s">
        <v>75</v>
      </c>
      <c r="B210" s="106"/>
      <c r="C210" s="106"/>
      <c r="D210" s="106"/>
      <c r="E210" s="106"/>
      <c r="F210" s="106"/>
      <c r="G210" s="53">
        <v>5047</v>
      </c>
      <c r="H210" s="53"/>
      <c r="I210" s="53"/>
      <c r="J210" s="53">
        <v>42622</v>
      </c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28"/>
      <c r="W210" s="28"/>
      <c r="X210" s="28"/>
      <c r="Y210" s="28"/>
      <c r="Z210" s="28"/>
    </row>
    <row r="211" spans="1:26" ht="12.75">
      <c r="A211" s="105" t="s">
        <v>76</v>
      </c>
      <c r="B211" s="106"/>
      <c r="C211" s="106"/>
      <c r="D211" s="106"/>
      <c r="E211" s="106"/>
      <c r="F211" s="106"/>
      <c r="G211" s="53">
        <v>3738</v>
      </c>
      <c r="H211" s="53"/>
      <c r="I211" s="53"/>
      <c r="J211" s="53">
        <v>29708</v>
      </c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28"/>
      <c r="W211" s="28"/>
      <c r="X211" s="28"/>
      <c r="Y211" s="28"/>
      <c r="Z211" s="28"/>
    </row>
    <row r="212" spans="1:26" ht="12.75">
      <c r="A212" s="105" t="s">
        <v>391</v>
      </c>
      <c r="B212" s="106"/>
      <c r="C212" s="106"/>
      <c r="D212" s="106"/>
      <c r="E212" s="106"/>
      <c r="F212" s="106"/>
      <c r="G212" s="53"/>
      <c r="H212" s="53"/>
      <c r="I212" s="53"/>
      <c r="J212" s="53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28"/>
      <c r="W212" s="28"/>
      <c r="X212" s="28"/>
      <c r="Y212" s="28"/>
      <c r="Z212" s="28"/>
    </row>
    <row r="213" spans="1:26" ht="12.75">
      <c r="A213" s="107" t="s">
        <v>378</v>
      </c>
      <c r="B213" s="108"/>
      <c r="C213" s="108"/>
      <c r="D213" s="108"/>
      <c r="E213" s="108"/>
      <c r="F213" s="108"/>
      <c r="G213" s="53">
        <v>3816</v>
      </c>
      <c r="H213" s="53"/>
      <c r="I213" s="53"/>
      <c r="J213" s="53">
        <v>18011</v>
      </c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28"/>
      <c r="W213" s="28"/>
      <c r="X213" s="28"/>
      <c r="Y213" s="28"/>
      <c r="Z213" s="28"/>
    </row>
    <row r="214" spans="1:26" ht="12.75">
      <c r="A214" s="107" t="s">
        <v>379</v>
      </c>
      <c r="B214" s="108"/>
      <c r="C214" s="108"/>
      <c r="D214" s="108"/>
      <c r="E214" s="108"/>
      <c r="F214" s="108"/>
      <c r="G214" s="53">
        <v>35057</v>
      </c>
      <c r="H214" s="53"/>
      <c r="I214" s="53"/>
      <c r="J214" s="53">
        <v>202591</v>
      </c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28"/>
      <c r="W214" s="28"/>
      <c r="X214" s="28"/>
      <c r="Y214" s="28"/>
      <c r="Z214" s="28"/>
    </row>
    <row r="215" spans="1:26" ht="12.75">
      <c r="A215" s="107" t="s">
        <v>380</v>
      </c>
      <c r="B215" s="108"/>
      <c r="C215" s="108"/>
      <c r="D215" s="108"/>
      <c r="E215" s="108"/>
      <c r="F215" s="108"/>
      <c r="G215" s="53">
        <v>89318</v>
      </c>
      <c r="H215" s="53"/>
      <c r="I215" s="53"/>
      <c r="J215" s="53">
        <v>298327</v>
      </c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28"/>
      <c r="W215" s="28"/>
      <c r="X215" s="28"/>
      <c r="Y215" s="28"/>
      <c r="Z215" s="28"/>
    </row>
    <row r="216" spans="1:26" ht="12.75">
      <c r="A216" s="107" t="s">
        <v>79</v>
      </c>
      <c r="B216" s="108"/>
      <c r="C216" s="108"/>
      <c r="D216" s="108"/>
      <c r="E216" s="108"/>
      <c r="F216" s="108"/>
      <c r="G216" s="53">
        <v>128191</v>
      </c>
      <c r="H216" s="53"/>
      <c r="I216" s="53"/>
      <c r="J216" s="53">
        <v>518929</v>
      </c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28"/>
      <c r="W216" s="28"/>
      <c r="X216" s="28"/>
      <c r="Y216" s="28"/>
      <c r="Z216" s="28"/>
    </row>
    <row r="217" spans="1:26" ht="12.75">
      <c r="A217" s="105" t="s">
        <v>392</v>
      </c>
      <c r="B217" s="106"/>
      <c r="C217" s="106"/>
      <c r="D217" s="106"/>
      <c r="E217" s="106"/>
      <c r="F217" s="106"/>
      <c r="G217" s="53">
        <v>128191</v>
      </c>
      <c r="H217" s="53"/>
      <c r="I217" s="53"/>
      <c r="J217" s="53">
        <v>518929</v>
      </c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28"/>
      <c r="W217" s="28"/>
      <c r="X217" s="28"/>
      <c r="Y217" s="28"/>
      <c r="Z217" s="28"/>
    </row>
    <row r="218" spans="1:26" ht="12.75">
      <c r="A218" s="23"/>
      <c r="B218" s="24"/>
      <c r="C218" s="25"/>
      <c r="D218" s="26"/>
      <c r="E218" s="27"/>
      <c r="F218" s="26"/>
      <c r="G218" s="26"/>
      <c r="H218" s="26"/>
      <c r="I218" s="26"/>
      <c r="J218" s="26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8"/>
      <c r="W218" s="28"/>
      <c r="X218" s="28"/>
      <c r="Y218" s="28"/>
      <c r="Z218" s="28"/>
    </row>
    <row r="219" spans="1:26" ht="12.7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0"/>
      <c r="W219" s="30"/>
      <c r="X219" s="30"/>
      <c r="Y219" s="30"/>
      <c r="Z219" s="30"/>
    </row>
    <row r="220" spans="1:26" ht="12.75">
      <c r="A220" s="31" t="s">
        <v>17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1" t="s">
        <v>18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20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"/>
      <c r="W223" s="3"/>
      <c r="X223" s="3"/>
      <c r="Y223" s="3"/>
      <c r="Z223" s="3"/>
    </row>
    <row r="224" spans="22:26" ht="12.75">
      <c r="V224" s="32"/>
      <c r="W224" s="32"/>
      <c r="X224" s="32"/>
      <c r="Y224" s="32"/>
      <c r="Z224" s="32"/>
    </row>
  </sheetData>
  <sheetProtection/>
  <mergeCells count="73">
    <mergeCell ref="J21:K21"/>
    <mergeCell ref="J27:J28"/>
    <mergeCell ref="G26:I26"/>
    <mergeCell ref="J26:U26"/>
    <mergeCell ref="G27:G28"/>
    <mergeCell ref="G20:H20"/>
    <mergeCell ref="J20:K20"/>
    <mergeCell ref="J18:K18"/>
    <mergeCell ref="J19:K19"/>
    <mergeCell ref="A11:U11"/>
    <mergeCell ref="A12:U12"/>
    <mergeCell ref="A13:U13"/>
    <mergeCell ref="A14:U14"/>
    <mergeCell ref="J16:U16"/>
    <mergeCell ref="J17:K17"/>
    <mergeCell ref="G18:H18"/>
    <mergeCell ref="G19:H19"/>
    <mergeCell ref="A26:A28"/>
    <mergeCell ref="B26:B28"/>
    <mergeCell ref="C26:C28"/>
    <mergeCell ref="D26:F26"/>
    <mergeCell ref="D27:D28"/>
    <mergeCell ref="G16:I16"/>
    <mergeCell ref="G17:H17"/>
    <mergeCell ref="G21:H21"/>
    <mergeCell ref="A30:U30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U57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147"/>
  <sheetViews>
    <sheetView showGridLines="0" zoomScalePageLayoutView="0" workbookViewId="0" topLeftCell="A1">
      <selection activeCell="A6" sqref="A6:N6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8" width="0" style="1" hidden="1" customWidth="1"/>
    <col min="19" max="16384" width="9.125" style="1" customWidth="1"/>
  </cols>
  <sheetData>
    <row r="1" ht="12.75"/>
    <row r="2" spans="1:12" s="4" customFormat="1" ht="12.75">
      <c r="A2" s="5" t="s">
        <v>803</v>
      </c>
      <c r="B2" s="3"/>
      <c r="C2" s="3"/>
      <c r="D2" s="3"/>
      <c r="L2" s="33"/>
    </row>
    <row r="3" spans="1:12" s="4" customFormat="1" ht="12.75">
      <c r="A3" s="2"/>
      <c r="B3" s="3"/>
      <c r="C3" s="3"/>
      <c r="D3" s="3"/>
      <c r="L3" s="33"/>
    </row>
    <row r="4" spans="1:12" s="4" customFormat="1" ht="12.75">
      <c r="A4" s="5" t="s">
        <v>804</v>
      </c>
      <c r="B4" s="3"/>
      <c r="C4" s="3"/>
      <c r="D4" s="3"/>
      <c r="L4" s="33"/>
    </row>
    <row r="5" spans="1:23" s="4" customFormat="1" ht="15">
      <c r="A5" s="123" t="s">
        <v>809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6"/>
      <c r="P5" s="6"/>
      <c r="Q5" s="6"/>
      <c r="R5" s="6"/>
      <c r="S5" s="6"/>
      <c r="T5" s="6"/>
      <c r="U5" s="6"/>
      <c r="V5" s="6"/>
      <c r="W5" s="6"/>
    </row>
    <row r="6" spans="1:23" s="4" customFormat="1" ht="12">
      <c r="A6" s="124" t="s">
        <v>33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12">
      <c r="A7" s="124" t="s">
        <v>805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12">
      <c r="A8" s="125" t="s">
        <v>806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5"/>
      <c r="P8" s="5"/>
      <c r="Q8" s="5"/>
      <c r="R8" s="5"/>
      <c r="S8" s="5"/>
      <c r="T8" s="5"/>
      <c r="U8" s="5"/>
      <c r="V8" s="5"/>
      <c r="W8" s="5"/>
    </row>
    <row r="9" s="4" customFormat="1" ht="12.75">
      <c r="L9" s="33"/>
    </row>
    <row r="10" spans="7:23" s="4" customFormat="1" ht="12.75" customHeight="1">
      <c r="G10" s="140" t="s">
        <v>19</v>
      </c>
      <c r="H10" s="141"/>
      <c r="I10" s="141"/>
      <c r="J10" s="140" t="s">
        <v>20</v>
      </c>
      <c r="K10" s="141"/>
      <c r="L10" s="141"/>
      <c r="M10" s="142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4:23" s="4" customFormat="1" ht="12.75">
      <c r="D11" s="2" t="s">
        <v>2</v>
      </c>
      <c r="G11" s="119">
        <f>128191/1000</f>
        <v>128.191</v>
      </c>
      <c r="H11" s="120"/>
      <c r="I11" s="35" t="s">
        <v>3</v>
      </c>
      <c r="J11" s="121">
        <f>518929/1000</f>
        <v>518.929</v>
      </c>
      <c r="K11" s="122"/>
      <c r="L11" s="36"/>
      <c r="M11" s="8" t="s">
        <v>3</v>
      </c>
      <c r="N11" s="37"/>
      <c r="O11" s="37"/>
      <c r="P11" s="37"/>
      <c r="Q11" s="37"/>
      <c r="R11" s="37"/>
      <c r="S11" s="37"/>
      <c r="T11" s="37"/>
      <c r="U11" s="37"/>
      <c r="V11" s="37"/>
      <c r="W11" s="38"/>
    </row>
    <row r="12" spans="4:20" s="4" customFormat="1" ht="12.75">
      <c r="D12" s="10" t="s">
        <v>35</v>
      </c>
      <c r="F12" s="11"/>
      <c r="G12" s="119">
        <f>89318/1000</f>
        <v>89.318</v>
      </c>
      <c r="H12" s="120"/>
      <c r="I12" s="8" t="s">
        <v>3</v>
      </c>
      <c r="J12" s="121">
        <f>298327/1000</f>
        <v>298.327</v>
      </c>
      <c r="K12" s="122"/>
      <c r="L12" s="36"/>
      <c r="M12" s="8" t="s">
        <v>3</v>
      </c>
      <c r="N12" s="37"/>
      <c r="O12" s="37"/>
      <c r="P12" s="37"/>
      <c r="Q12" s="37"/>
      <c r="R12" s="37"/>
      <c r="S12" s="37"/>
      <c r="T12" s="37"/>
    </row>
    <row r="13" spans="4:20" s="4" customFormat="1" ht="12.75">
      <c r="D13" s="10" t="s">
        <v>36</v>
      </c>
      <c r="F13" s="11"/>
      <c r="G13" s="119">
        <f>35057/1000</f>
        <v>35.057</v>
      </c>
      <c r="H13" s="120"/>
      <c r="I13" s="8" t="s">
        <v>3</v>
      </c>
      <c r="J13" s="121">
        <f>202591/1000</f>
        <v>202.591</v>
      </c>
      <c r="K13" s="122"/>
      <c r="L13" s="36"/>
      <c r="M13" s="8" t="s">
        <v>3</v>
      </c>
      <c r="N13" s="37"/>
      <c r="O13" s="37"/>
      <c r="P13" s="37"/>
      <c r="Q13" s="37"/>
      <c r="R13" s="37"/>
      <c r="S13" s="37"/>
      <c r="T13" s="37"/>
    </row>
    <row r="14" spans="4:23" s="4" customFormat="1" ht="12.75">
      <c r="D14" s="2" t="s">
        <v>4</v>
      </c>
      <c r="G14" s="119">
        <f>(O14+O15)/1000</f>
        <v>0.47408999999999996</v>
      </c>
      <c r="H14" s="120"/>
      <c r="I14" s="35" t="s">
        <v>5</v>
      </c>
      <c r="J14" s="121">
        <f>(P14+P15)/1000</f>
        <v>0.47408999999999996</v>
      </c>
      <c r="K14" s="122"/>
      <c r="L14" s="12">
        <v>5489</v>
      </c>
      <c r="M14" s="8" t="s">
        <v>5</v>
      </c>
      <c r="N14" s="37"/>
      <c r="O14" s="12">
        <v>431.02</v>
      </c>
      <c r="P14" s="13">
        <v>431.02</v>
      </c>
      <c r="Q14" s="37"/>
      <c r="R14" s="37"/>
      <c r="S14" s="37"/>
      <c r="T14" s="37"/>
      <c r="U14" s="37"/>
      <c r="V14" s="37"/>
      <c r="W14" s="38"/>
    </row>
    <row r="15" spans="4:23" s="4" customFormat="1" ht="12.75">
      <c r="D15" s="2" t="s">
        <v>6</v>
      </c>
      <c r="G15" s="119">
        <f>6177/1000</f>
        <v>6.177</v>
      </c>
      <c r="H15" s="120"/>
      <c r="I15" s="35" t="s">
        <v>3</v>
      </c>
      <c r="J15" s="121">
        <f>61377/1000</f>
        <v>61.377</v>
      </c>
      <c r="K15" s="122"/>
      <c r="L15" s="13">
        <v>54556</v>
      </c>
      <c r="M15" s="8" t="s">
        <v>3</v>
      </c>
      <c r="N15" s="37"/>
      <c r="O15" s="12">
        <v>43.07</v>
      </c>
      <c r="P15" s="13">
        <v>43.07</v>
      </c>
      <c r="Q15" s="12">
        <v>5489</v>
      </c>
      <c r="R15" s="13">
        <v>54556</v>
      </c>
      <c r="S15" s="37"/>
      <c r="T15" s="37"/>
      <c r="U15" s="37"/>
      <c r="V15" s="37"/>
      <c r="W15" s="38"/>
    </row>
    <row r="16" spans="6:23" s="4" customFormat="1" ht="12.75">
      <c r="F16" s="3"/>
      <c r="G16" s="14"/>
      <c r="H16" s="14"/>
      <c r="I16" s="15"/>
      <c r="J16" s="16"/>
      <c r="K16" s="39"/>
      <c r="L16" s="12">
        <v>688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2:23" s="4" customFormat="1" ht="12.75">
      <c r="B17" s="3"/>
      <c r="C17" s="3"/>
      <c r="D17" s="3"/>
      <c r="F17" s="11"/>
      <c r="G17" s="17"/>
      <c r="H17" s="17"/>
      <c r="I17" s="18"/>
      <c r="J17" s="19"/>
      <c r="K17" s="19"/>
      <c r="L17" s="13">
        <v>6821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</row>
    <row r="18" s="4" customFormat="1" ht="12">
      <c r="A18" s="2" t="s">
        <v>807</v>
      </c>
    </row>
    <row r="19" spans="1:12" s="4" customFormat="1" ht="13.5" thickBot="1">
      <c r="A19" s="20"/>
      <c r="L19" s="33"/>
    </row>
    <row r="20" spans="1:14" s="22" customFormat="1" ht="23.25" customHeight="1" thickBot="1">
      <c r="A20" s="131" t="s">
        <v>7</v>
      </c>
      <c r="B20" s="131" t="s">
        <v>0</v>
      </c>
      <c r="C20" s="131" t="s">
        <v>21</v>
      </c>
      <c r="D20" s="41" t="s">
        <v>22</v>
      </c>
      <c r="E20" s="131" t="s">
        <v>23</v>
      </c>
      <c r="F20" s="135" t="s">
        <v>24</v>
      </c>
      <c r="G20" s="136"/>
      <c r="H20" s="135" t="s">
        <v>25</v>
      </c>
      <c r="I20" s="139"/>
      <c r="J20" s="139"/>
      <c r="K20" s="136"/>
      <c r="L20" s="42"/>
      <c r="M20" s="131" t="s">
        <v>26</v>
      </c>
      <c r="N20" s="131" t="s">
        <v>27</v>
      </c>
    </row>
    <row r="21" spans="1:14" s="22" customFormat="1" ht="19.5" customHeight="1" thickBot="1">
      <c r="A21" s="132"/>
      <c r="B21" s="132"/>
      <c r="C21" s="132"/>
      <c r="D21" s="131" t="s">
        <v>32</v>
      </c>
      <c r="E21" s="132"/>
      <c r="F21" s="137"/>
      <c r="G21" s="138"/>
      <c r="H21" s="133" t="s">
        <v>28</v>
      </c>
      <c r="I21" s="134"/>
      <c r="J21" s="133" t="s">
        <v>29</v>
      </c>
      <c r="K21" s="134"/>
      <c r="L21" s="43"/>
      <c r="M21" s="132"/>
      <c r="N21" s="132"/>
    </row>
    <row r="22" spans="1:14" s="22" customFormat="1" ht="19.5" customHeight="1">
      <c r="A22" s="132"/>
      <c r="B22" s="132"/>
      <c r="C22" s="132"/>
      <c r="D22" s="132"/>
      <c r="E22" s="132"/>
      <c r="F22" s="67" t="s">
        <v>30</v>
      </c>
      <c r="G22" s="67" t="s">
        <v>31</v>
      </c>
      <c r="H22" s="67" t="s">
        <v>30</v>
      </c>
      <c r="I22" s="67" t="s">
        <v>31</v>
      </c>
      <c r="J22" s="67" t="s">
        <v>30</v>
      </c>
      <c r="K22" s="67" t="s">
        <v>31</v>
      </c>
      <c r="L22" s="43"/>
      <c r="M22" s="132"/>
      <c r="N22" s="132"/>
    </row>
    <row r="23" spans="1:14" ht="12.75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9"/>
      <c r="M23" s="68">
        <v>12</v>
      </c>
      <c r="N23" s="68">
        <v>13</v>
      </c>
    </row>
    <row r="24" spans="1:14" s="3" customFormat="1" ht="17.25" customHeight="1">
      <c r="A24" s="129" t="s">
        <v>393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ht="17.25" customHeight="1">
      <c r="A25" s="128" t="s">
        <v>394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s="30" customFormat="1" ht="12.75">
      <c r="A26" s="70">
        <v>1</v>
      </c>
      <c r="B26" s="71" t="s">
        <v>395</v>
      </c>
      <c r="C26" s="51" t="s">
        <v>396</v>
      </c>
      <c r="D26" s="72" t="s">
        <v>397</v>
      </c>
      <c r="E26" s="73">
        <v>10.3</v>
      </c>
      <c r="F26" s="53" t="s">
        <v>398</v>
      </c>
      <c r="G26" s="53">
        <v>113.82</v>
      </c>
      <c r="H26" s="74"/>
      <c r="I26" s="74"/>
      <c r="J26" s="53" t="s">
        <v>399</v>
      </c>
      <c r="K26" s="53">
        <v>1131.45</v>
      </c>
      <c r="L26" s="75"/>
      <c r="M26" s="74">
        <f aca="true" t="shared" si="0" ref="M26:M33">IF(ISNUMBER(K26/G26),IF(NOT(K26/G26=0),K26/G26," ")," ")</f>
        <v>9.940695835529786</v>
      </c>
      <c r="N26" s="72"/>
    </row>
    <row r="27" spans="1:14" s="30" customFormat="1" ht="12.75">
      <c r="A27" s="70">
        <v>2</v>
      </c>
      <c r="B27" s="71" t="s">
        <v>400</v>
      </c>
      <c r="C27" s="51" t="s">
        <v>401</v>
      </c>
      <c r="D27" s="72" t="s">
        <v>397</v>
      </c>
      <c r="E27" s="73">
        <v>6.39</v>
      </c>
      <c r="F27" s="53" t="s">
        <v>402</v>
      </c>
      <c r="G27" s="53">
        <v>73.3</v>
      </c>
      <c r="H27" s="74"/>
      <c r="I27" s="74"/>
      <c r="J27" s="53" t="s">
        <v>403</v>
      </c>
      <c r="K27" s="53">
        <v>728.21</v>
      </c>
      <c r="L27" s="75"/>
      <c r="M27" s="74">
        <f t="shared" si="0"/>
        <v>9.934652114597545</v>
      </c>
      <c r="N27" s="72"/>
    </row>
    <row r="28" spans="1:14" s="3" customFormat="1" ht="12.75">
      <c r="A28" s="70">
        <v>3</v>
      </c>
      <c r="B28" s="71" t="s">
        <v>404</v>
      </c>
      <c r="C28" s="51" t="s">
        <v>405</v>
      </c>
      <c r="D28" s="72" t="s">
        <v>397</v>
      </c>
      <c r="E28" s="73">
        <v>266.44</v>
      </c>
      <c r="F28" s="53" t="s">
        <v>406</v>
      </c>
      <c r="G28" s="53">
        <v>3239.91</v>
      </c>
      <c r="H28" s="74"/>
      <c r="I28" s="74"/>
      <c r="J28" s="53" t="s">
        <v>407</v>
      </c>
      <c r="K28" s="53">
        <v>32199.28</v>
      </c>
      <c r="L28" s="75"/>
      <c r="M28" s="74">
        <f t="shared" si="0"/>
        <v>9.938325447311808</v>
      </c>
      <c r="N28" s="72"/>
    </row>
    <row r="29" spans="1:14" s="3" customFormat="1" ht="12.75">
      <c r="A29" s="70">
        <v>4</v>
      </c>
      <c r="B29" s="71" t="s">
        <v>408</v>
      </c>
      <c r="C29" s="51" t="s">
        <v>409</v>
      </c>
      <c r="D29" s="72" t="s">
        <v>397</v>
      </c>
      <c r="E29" s="73">
        <v>13.16</v>
      </c>
      <c r="F29" s="53" t="s">
        <v>410</v>
      </c>
      <c r="G29" s="53">
        <v>165.04</v>
      </c>
      <c r="H29" s="74"/>
      <c r="I29" s="74"/>
      <c r="J29" s="53" t="s">
        <v>411</v>
      </c>
      <c r="K29" s="53">
        <v>1639.6</v>
      </c>
      <c r="L29" s="75"/>
      <c r="M29" s="74">
        <f t="shared" si="0"/>
        <v>9.93456131846825</v>
      </c>
      <c r="N29" s="72"/>
    </row>
    <row r="30" spans="1:14" s="3" customFormat="1" ht="12.75">
      <c r="A30" s="70">
        <v>5</v>
      </c>
      <c r="B30" s="71" t="s">
        <v>412</v>
      </c>
      <c r="C30" s="51" t="s">
        <v>413</v>
      </c>
      <c r="D30" s="72" t="s">
        <v>397</v>
      </c>
      <c r="E30" s="73">
        <v>0.62</v>
      </c>
      <c r="F30" s="53" t="s">
        <v>414</v>
      </c>
      <c r="G30" s="53">
        <v>8.35</v>
      </c>
      <c r="H30" s="74"/>
      <c r="I30" s="74"/>
      <c r="J30" s="53" t="s">
        <v>415</v>
      </c>
      <c r="K30" s="53">
        <v>82.94</v>
      </c>
      <c r="L30" s="75"/>
      <c r="M30" s="74">
        <f t="shared" si="0"/>
        <v>9.932934131736527</v>
      </c>
      <c r="N30" s="72"/>
    </row>
    <row r="31" spans="1:14" s="3" customFormat="1" ht="12.75">
      <c r="A31" s="70">
        <v>6</v>
      </c>
      <c r="B31" s="71" t="s">
        <v>416</v>
      </c>
      <c r="C31" s="51" t="s">
        <v>417</v>
      </c>
      <c r="D31" s="72" t="s">
        <v>397</v>
      </c>
      <c r="E31" s="73">
        <v>62.28</v>
      </c>
      <c r="F31" s="53" t="s">
        <v>418</v>
      </c>
      <c r="G31" s="53">
        <v>974.06</v>
      </c>
      <c r="H31" s="74"/>
      <c r="I31" s="74"/>
      <c r="J31" s="53" t="s">
        <v>419</v>
      </c>
      <c r="K31" s="53">
        <v>9678.93</v>
      </c>
      <c r="L31" s="75"/>
      <c r="M31" s="74">
        <f t="shared" si="0"/>
        <v>9.936687678377103</v>
      </c>
      <c r="N31" s="72"/>
    </row>
    <row r="32" spans="1:14" ht="12.75">
      <c r="A32" s="70">
        <v>7</v>
      </c>
      <c r="B32" s="71">
        <v>2</v>
      </c>
      <c r="C32" s="51" t="s">
        <v>420</v>
      </c>
      <c r="D32" s="72" t="s">
        <v>397</v>
      </c>
      <c r="E32" s="73">
        <v>35.89</v>
      </c>
      <c r="F32" s="53" t="s">
        <v>421</v>
      </c>
      <c r="G32" s="53"/>
      <c r="H32" s="74"/>
      <c r="I32" s="74"/>
      <c r="J32" s="53" t="s">
        <v>421</v>
      </c>
      <c r="K32" s="53"/>
      <c r="L32" s="75"/>
      <c r="M32" s="74" t="str">
        <f t="shared" si="0"/>
        <v> </v>
      </c>
      <c r="N32" s="72"/>
    </row>
    <row r="33" spans="1:14" ht="12.75">
      <c r="A33" s="76"/>
      <c r="B33" s="77" t="s">
        <v>49</v>
      </c>
      <c r="C33" s="78" t="s">
        <v>422</v>
      </c>
      <c r="D33" s="79" t="s">
        <v>423</v>
      </c>
      <c r="E33" s="80"/>
      <c r="F33" s="81" t="s">
        <v>424</v>
      </c>
      <c r="G33" s="81">
        <v>5489</v>
      </c>
      <c r="H33" s="82"/>
      <c r="I33" s="82"/>
      <c r="J33" s="81" t="s">
        <v>424</v>
      </c>
      <c r="K33" s="81">
        <v>54556</v>
      </c>
      <c r="L33" s="83"/>
      <c r="M33" s="82">
        <f t="shared" si="0"/>
        <v>9.93915102933139</v>
      </c>
      <c r="N33" s="79"/>
    </row>
    <row r="34" spans="1:14" ht="17.25" customHeight="1">
      <c r="A34" s="128" t="s">
        <v>425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ht="36">
      <c r="A35" s="70">
        <v>9</v>
      </c>
      <c r="B35" s="71">
        <v>21102</v>
      </c>
      <c r="C35" s="51" t="s">
        <v>426</v>
      </c>
      <c r="D35" s="72" t="s">
        <v>427</v>
      </c>
      <c r="E35" s="73">
        <v>35.84</v>
      </c>
      <c r="F35" s="53" t="s">
        <v>428</v>
      </c>
      <c r="G35" s="53">
        <v>4805.05</v>
      </c>
      <c r="H35" s="74"/>
      <c r="I35" s="74"/>
      <c r="J35" s="53" t="s">
        <v>429</v>
      </c>
      <c r="K35" s="53">
        <v>21719.04</v>
      </c>
      <c r="L35" s="75"/>
      <c r="M35" s="74">
        <f aca="true" t="shared" si="1" ref="M35:M53">IF(ISNUMBER(K35/G35),IF(NOT(K35/G35=0),K35/G35," ")," ")</f>
        <v>4.520044536477248</v>
      </c>
      <c r="N35" s="72" t="s">
        <v>430</v>
      </c>
    </row>
    <row r="36" spans="1:14" ht="24">
      <c r="A36" s="70">
        <v>10</v>
      </c>
      <c r="B36" s="71">
        <v>21141</v>
      </c>
      <c r="C36" s="51" t="s">
        <v>431</v>
      </c>
      <c r="D36" s="72" t="s">
        <v>427</v>
      </c>
      <c r="E36" s="73">
        <v>0.01</v>
      </c>
      <c r="F36" s="53" t="s">
        <v>428</v>
      </c>
      <c r="G36" s="53">
        <v>1.34</v>
      </c>
      <c r="H36" s="74"/>
      <c r="I36" s="74"/>
      <c r="J36" s="53" t="s">
        <v>429</v>
      </c>
      <c r="K36" s="53">
        <v>6.06</v>
      </c>
      <c r="L36" s="75"/>
      <c r="M36" s="74">
        <f t="shared" si="1"/>
        <v>4.522388059701492</v>
      </c>
      <c r="N36" s="72" t="s">
        <v>430</v>
      </c>
    </row>
    <row r="37" spans="1:14" ht="24">
      <c r="A37" s="70">
        <v>11</v>
      </c>
      <c r="B37" s="71">
        <v>30101</v>
      </c>
      <c r="C37" s="51" t="s">
        <v>432</v>
      </c>
      <c r="D37" s="72" t="s">
        <v>427</v>
      </c>
      <c r="E37" s="73"/>
      <c r="F37" s="53" t="s">
        <v>433</v>
      </c>
      <c r="G37" s="53"/>
      <c r="H37" s="74"/>
      <c r="I37" s="74"/>
      <c r="J37" s="53" t="s">
        <v>434</v>
      </c>
      <c r="K37" s="53"/>
      <c r="L37" s="75"/>
      <c r="M37" s="74" t="str">
        <f t="shared" si="1"/>
        <v> </v>
      </c>
      <c r="N37" s="72" t="s">
        <v>430</v>
      </c>
    </row>
    <row r="38" spans="1:14" ht="24">
      <c r="A38" s="70">
        <v>12</v>
      </c>
      <c r="B38" s="71">
        <v>30401</v>
      </c>
      <c r="C38" s="51" t="s">
        <v>435</v>
      </c>
      <c r="D38" s="72" t="s">
        <v>427</v>
      </c>
      <c r="E38" s="73"/>
      <c r="F38" s="53" t="s">
        <v>436</v>
      </c>
      <c r="G38" s="53"/>
      <c r="H38" s="74"/>
      <c r="I38" s="74"/>
      <c r="J38" s="53" t="s">
        <v>437</v>
      </c>
      <c r="K38" s="53"/>
      <c r="L38" s="75"/>
      <c r="M38" s="74" t="str">
        <f t="shared" si="1"/>
        <v> </v>
      </c>
      <c r="N38" s="72" t="s">
        <v>430</v>
      </c>
    </row>
    <row r="39" spans="1:14" ht="24">
      <c r="A39" s="70">
        <v>13</v>
      </c>
      <c r="B39" s="71">
        <v>30404</v>
      </c>
      <c r="C39" s="51" t="s">
        <v>438</v>
      </c>
      <c r="D39" s="72" t="s">
        <v>427</v>
      </c>
      <c r="E39" s="73">
        <v>2.51</v>
      </c>
      <c r="F39" s="53" t="s">
        <v>439</v>
      </c>
      <c r="G39" s="53">
        <v>20.03</v>
      </c>
      <c r="H39" s="74"/>
      <c r="I39" s="74"/>
      <c r="J39" s="53" t="s">
        <v>440</v>
      </c>
      <c r="K39" s="53">
        <v>65.26</v>
      </c>
      <c r="L39" s="75"/>
      <c r="M39" s="74">
        <f t="shared" si="1"/>
        <v>3.2581128307538694</v>
      </c>
      <c r="N39" s="72" t="s">
        <v>430</v>
      </c>
    </row>
    <row r="40" spans="1:14" ht="24">
      <c r="A40" s="70">
        <v>14</v>
      </c>
      <c r="B40" s="71">
        <v>40502</v>
      </c>
      <c r="C40" s="51" t="s">
        <v>441</v>
      </c>
      <c r="D40" s="72" t="s">
        <v>427</v>
      </c>
      <c r="E40" s="73">
        <v>170.8</v>
      </c>
      <c r="F40" s="53" t="s">
        <v>442</v>
      </c>
      <c r="G40" s="53">
        <v>1339.08</v>
      </c>
      <c r="H40" s="74"/>
      <c r="I40" s="74"/>
      <c r="J40" s="53" t="s">
        <v>443</v>
      </c>
      <c r="K40" s="53">
        <v>7173.6</v>
      </c>
      <c r="L40" s="75"/>
      <c r="M40" s="74">
        <f t="shared" si="1"/>
        <v>5.357110852226903</v>
      </c>
      <c r="N40" s="72" t="s">
        <v>430</v>
      </c>
    </row>
    <row r="41" spans="1:14" ht="24">
      <c r="A41" s="70">
        <v>15</v>
      </c>
      <c r="B41" s="71">
        <v>40504</v>
      </c>
      <c r="C41" s="51" t="s">
        <v>444</v>
      </c>
      <c r="D41" s="72" t="s">
        <v>427</v>
      </c>
      <c r="E41" s="73">
        <v>0.18</v>
      </c>
      <c r="F41" s="53" t="s">
        <v>445</v>
      </c>
      <c r="G41" s="53">
        <v>0.23</v>
      </c>
      <c r="H41" s="74"/>
      <c r="I41" s="74"/>
      <c r="J41" s="53" t="s">
        <v>446</v>
      </c>
      <c r="K41" s="53">
        <v>0.54</v>
      </c>
      <c r="L41" s="75"/>
      <c r="M41" s="74">
        <f t="shared" si="1"/>
        <v>2.347826086956522</v>
      </c>
      <c r="N41" s="72" t="s">
        <v>430</v>
      </c>
    </row>
    <row r="42" spans="1:14" ht="24">
      <c r="A42" s="70">
        <v>16</v>
      </c>
      <c r="B42" s="71">
        <v>41000</v>
      </c>
      <c r="C42" s="51" t="s">
        <v>447</v>
      </c>
      <c r="D42" s="72" t="s">
        <v>427</v>
      </c>
      <c r="E42" s="73">
        <v>1.44</v>
      </c>
      <c r="F42" s="53" t="s">
        <v>448</v>
      </c>
      <c r="G42" s="53">
        <v>15.8</v>
      </c>
      <c r="H42" s="74"/>
      <c r="I42" s="74"/>
      <c r="J42" s="53" t="s">
        <v>449</v>
      </c>
      <c r="K42" s="53">
        <v>113.76</v>
      </c>
      <c r="L42" s="75"/>
      <c r="M42" s="74">
        <f t="shared" si="1"/>
        <v>7.2</v>
      </c>
      <c r="N42" s="72" t="s">
        <v>430</v>
      </c>
    </row>
    <row r="43" spans="1:14" ht="36">
      <c r="A43" s="70">
        <v>17</v>
      </c>
      <c r="B43" s="71">
        <v>41400</v>
      </c>
      <c r="C43" s="51" t="s">
        <v>450</v>
      </c>
      <c r="D43" s="72" t="s">
        <v>427</v>
      </c>
      <c r="E43" s="73">
        <v>0.09</v>
      </c>
      <c r="F43" s="53" t="s">
        <v>451</v>
      </c>
      <c r="G43" s="53">
        <v>0.63</v>
      </c>
      <c r="H43" s="74"/>
      <c r="I43" s="74"/>
      <c r="J43" s="53" t="s">
        <v>443</v>
      </c>
      <c r="K43" s="53">
        <v>3.78</v>
      </c>
      <c r="L43" s="75"/>
      <c r="M43" s="74">
        <f t="shared" si="1"/>
        <v>6</v>
      </c>
      <c r="N43" s="72" t="s">
        <v>430</v>
      </c>
    </row>
    <row r="44" spans="1:14" ht="24">
      <c r="A44" s="70">
        <v>18</v>
      </c>
      <c r="B44" s="71">
        <v>41803</v>
      </c>
      <c r="C44" s="51" t="s">
        <v>452</v>
      </c>
      <c r="D44" s="72" t="s">
        <v>427</v>
      </c>
      <c r="E44" s="73">
        <v>3.07</v>
      </c>
      <c r="F44" s="53" t="s">
        <v>453</v>
      </c>
      <c r="G44" s="53">
        <v>25.02</v>
      </c>
      <c r="H44" s="74"/>
      <c r="I44" s="74"/>
      <c r="J44" s="53" t="s">
        <v>454</v>
      </c>
      <c r="K44" s="53">
        <v>61.4</v>
      </c>
      <c r="L44" s="75"/>
      <c r="M44" s="74">
        <f t="shared" si="1"/>
        <v>2.4540367705835333</v>
      </c>
      <c r="N44" s="72" t="s">
        <v>430</v>
      </c>
    </row>
    <row r="45" spans="1:14" ht="24">
      <c r="A45" s="70">
        <v>19</v>
      </c>
      <c r="B45" s="71">
        <v>150102</v>
      </c>
      <c r="C45" s="51" t="s">
        <v>455</v>
      </c>
      <c r="D45" s="72" t="s">
        <v>427</v>
      </c>
      <c r="E45" s="73">
        <v>4.04</v>
      </c>
      <c r="F45" s="53" t="s">
        <v>456</v>
      </c>
      <c r="G45" s="53">
        <v>996.47</v>
      </c>
      <c r="H45" s="74"/>
      <c r="I45" s="74"/>
      <c r="J45" s="53" t="s">
        <v>457</v>
      </c>
      <c r="K45" s="53">
        <v>3921.71</v>
      </c>
      <c r="L45" s="75"/>
      <c r="M45" s="74">
        <f t="shared" si="1"/>
        <v>3.9356026774514032</v>
      </c>
      <c r="N45" s="72" t="s">
        <v>458</v>
      </c>
    </row>
    <row r="46" spans="1:14" ht="24">
      <c r="A46" s="70">
        <v>20</v>
      </c>
      <c r="B46" s="71">
        <v>330301</v>
      </c>
      <c r="C46" s="51" t="s">
        <v>459</v>
      </c>
      <c r="D46" s="72" t="s">
        <v>427</v>
      </c>
      <c r="E46" s="73">
        <v>7.06</v>
      </c>
      <c r="F46" s="53" t="s">
        <v>460</v>
      </c>
      <c r="G46" s="53">
        <v>13.14</v>
      </c>
      <c r="H46" s="74"/>
      <c r="I46" s="74"/>
      <c r="J46" s="53" t="s">
        <v>461</v>
      </c>
      <c r="K46" s="53">
        <v>56.48</v>
      </c>
      <c r="L46" s="75"/>
      <c r="M46" s="74">
        <f t="shared" si="1"/>
        <v>4.2983257229832565</v>
      </c>
      <c r="N46" s="72" t="s">
        <v>430</v>
      </c>
    </row>
    <row r="47" spans="1:14" ht="24">
      <c r="A47" s="70">
        <v>21</v>
      </c>
      <c r="B47" s="71">
        <v>330400</v>
      </c>
      <c r="C47" s="51" t="s">
        <v>462</v>
      </c>
      <c r="D47" s="72" t="s">
        <v>427</v>
      </c>
      <c r="E47" s="73">
        <v>7.17</v>
      </c>
      <c r="F47" s="53" t="s">
        <v>463</v>
      </c>
      <c r="G47" s="53">
        <v>75.36</v>
      </c>
      <c r="H47" s="74"/>
      <c r="I47" s="74"/>
      <c r="J47" s="53" t="s">
        <v>464</v>
      </c>
      <c r="K47" s="53">
        <v>309.46</v>
      </c>
      <c r="L47" s="75"/>
      <c r="M47" s="74">
        <f t="shared" si="1"/>
        <v>4.106422505307855</v>
      </c>
      <c r="N47" s="72" t="s">
        <v>458</v>
      </c>
    </row>
    <row r="48" spans="1:14" ht="24">
      <c r="A48" s="70">
        <v>22</v>
      </c>
      <c r="B48" s="71">
        <v>331004</v>
      </c>
      <c r="C48" s="51" t="s">
        <v>465</v>
      </c>
      <c r="D48" s="72" t="s">
        <v>427</v>
      </c>
      <c r="E48" s="73">
        <v>6.53</v>
      </c>
      <c r="F48" s="53" t="s">
        <v>466</v>
      </c>
      <c r="G48" s="53">
        <v>182.51</v>
      </c>
      <c r="H48" s="74"/>
      <c r="I48" s="74"/>
      <c r="J48" s="53" t="s">
        <v>467</v>
      </c>
      <c r="K48" s="53">
        <v>1329.57</v>
      </c>
      <c r="L48" s="75"/>
      <c r="M48" s="74">
        <f t="shared" si="1"/>
        <v>7.284915895019451</v>
      </c>
      <c r="N48" s="72" t="s">
        <v>458</v>
      </c>
    </row>
    <row r="49" spans="1:14" ht="36">
      <c r="A49" s="70">
        <v>23</v>
      </c>
      <c r="B49" s="71">
        <v>340101</v>
      </c>
      <c r="C49" s="51" t="s">
        <v>468</v>
      </c>
      <c r="D49" s="72" t="s">
        <v>427</v>
      </c>
      <c r="E49" s="73">
        <v>0.21</v>
      </c>
      <c r="F49" s="53" t="s">
        <v>469</v>
      </c>
      <c r="G49" s="53">
        <v>1.5</v>
      </c>
      <c r="H49" s="74"/>
      <c r="I49" s="74"/>
      <c r="J49" s="53" t="s">
        <v>470</v>
      </c>
      <c r="K49" s="53">
        <v>2.52</v>
      </c>
      <c r="L49" s="75"/>
      <c r="M49" s="74">
        <f t="shared" si="1"/>
        <v>1.68</v>
      </c>
      <c r="N49" s="72" t="s">
        <v>430</v>
      </c>
    </row>
    <row r="50" spans="1:14" ht="24">
      <c r="A50" s="70">
        <v>24</v>
      </c>
      <c r="B50" s="71">
        <v>400001</v>
      </c>
      <c r="C50" s="51" t="s">
        <v>471</v>
      </c>
      <c r="D50" s="72" t="s">
        <v>427</v>
      </c>
      <c r="E50" s="73">
        <v>1.39</v>
      </c>
      <c r="F50" s="53" t="s">
        <v>472</v>
      </c>
      <c r="G50" s="53">
        <v>143.45</v>
      </c>
      <c r="H50" s="74"/>
      <c r="I50" s="74"/>
      <c r="J50" s="53" t="s">
        <v>473</v>
      </c>
      <c r="K50" s="53">
        <v>642.18</v>
      </c>
      <c r="L50" s="75"/>
      <c r="M50" s="74">
        <f t="shared" si="1"/>
        <v>4.476681770651795</v>
      </c>
      <c r="N50" s="72" t="s">
        <v>430</v>
      </c>
    </row>
    <row r="51" spans="1:14" ht="24">
      <c r="A51" s="70">
        <v>25</v>
      </c>
      <c r="B51" s="71">
        <v>400101</v>
      </c>
      <c r="C51" s="51" t="s">
        <v>474</v>
      </c>
      <c r="D51" s="72" t="s">
        <v>427</v>
      </c>
      <c r="E51" s="73">
        <v>0.08</v>
      </c>
      <c r="F51" s="53" t="s">
        <v>475</v>
      </c>
      <c r="G51" s="53">
        <v>10.16</v>
      </c>
      <c r="H51" s="74"/>
      <c r="I51" s="74"/>
      <c r="J51" s="53" t="s">
        <v>476</v>
      </c>
      <c r="K51" s="53">
        <v>49.44</v>
      </c>
      <c r="L51" s="75"/>
      <c r="M51" s="74">
        <f t="shared" si="1"/>
        <v>4.866141732283464</v>
      </c>
      <c r="N51" s="72" t="s">
        <v>430</v>
      </c>
    </row>
    <row r="52" spans="1:14" ht="24">
      <c r="A52" s="70">
        <v>26</v>
      </c>
      <c r="B52" s="71">
        <v>400111</v>
      </c>
      <c r="C52" s="51" t="s">
        <v>477</v>
      </c>
      <c r="D52" s="72" t="s">
        <v>427</v>
      </c>
      <c r="E52" s="73">
        <v>0.08</v>
      </c>
      <c r="F52" s="53" t="s">
        <v>410</v>
      </c>
      <c r="G52" s="53">
        <v>1.01</v>
      </c>
      <c r="H52" s="74"/>
      <c r="I52" s="74"/>
      <c r="J52" s="53" t="s">
        <v>478</v>
      </c>
      <c r="K52" s="53">
        <v>3.84</v>
      </c>
      <c r="L52" s="75"/>
      <c r="M52" s="74">
        <f t="shared" si="1"/>
        <v>3.801980198019802</v>
      </c>
      <c r="N52" s="72" t="s">
        <v>458</v>
      </c>
    </row>
    <row r="53" spans="1:14" ht="12.75">
      <c r="A53" s="76"/>
      <c r="B53" s="77" t="s">
        <v>49</v>
      </c>
      <c r="C53" s="78" t="s">
        <v>479</v>
      </c>
      <c r="D53" s="79" t="s">
        <v>423</v>
      </c>
      <c r="E53" s="80"/>
      <c r="F53" s="81" t="s">
        <v>424</v>
      </c>
      <c r="G53" s="81">
        <v>7191</v>
      </c>
      <c r="H53" s="82"/>
      <c r="I53" s="82"/>
      <c r="J53" s="81" t="s">
        <v>424</v>
      </c>
      <c r="K53" s="81">
        <v>32733</v>
      </c>
      <c r="L53" s="83"/>
      <c r="M53" s="82">
        <f t="shared" si="1"/>
        <v>4.551939924906133</v>
      </c>
      <c r="N53" s="79"/>
    </row>
    <row r="54" spans="1:14" ht="17.25" customHeight="1">
      <c r="A54" s="128" t="s">
        <v>480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4" ht="36">
      <c r="A55" s="70">
        <v>28</v>
      </c>
      <c r="B55" s="71" t="s">
        <v>481</v>
      </c>
      <c r="C55" s="51" t="s">
        <v>482</v>
      </c>
      <c r="D55" s="72" t="s">
        <v>483</v>
      </c>
      <c r="E55" s="73">
        <v>0.0051</v>
      </c>
      <c r="F55" s="53" t="s">
        <v>484</v>
      </c>
      <c r="G55" s="53">
        <v>17.29</v>
      </c>
      <c r="H55" s="74">
        <v>14942.37</v>
      </c>
      <c r="I55" s="74">
        <v>76.21</v>
      </c>
      <c r="J55" s="53" t="s">
        <v>485</v>
      </c>
      <c r="K55" s="53">
        <v>79.3</v>
      </c>
      <c r="L55" s="75"/>
      <c r="M55" s="74">
        <f aca="true" t="shared" si="2" ref="M55:M86">IF(ISNUMBER(K55/G55),IF(NOT(K55/G55=0),K55/G55," ")," ")</f>
        <v>4.586466165413534</v>
      </c>
      <c r="N55" s="72" t="s">
        <v>486</v>
      </c>
    </row>
    <row r="56" spans="1:14" ht="24">
      <c r="A56" s="70">
        <v>29</v>
      </c>
      <c r="B56" s="71" t="s">
        <v>487</v>
      </c>
      <c r="C56" s="51" t="s">
        <v>488</v>
      </c>
      <c r="D56" s="72" t="s">
        <v>483</v>
      </c>
      <c r="E56" s="73">
        <v>0.0044</v>
      </c>
      <c r="F56" s="53" t="s">
        <v>489</v>
      </c>
      <c r="G56" s="53">
        <v>57.9</v>
      </c>
      <c r="H56" s="74">
        <v>47900</v>
      </c>
      <c r="I56" s="74">
        <v>210.76</v>
      </c>
      <c r="J56" s="53" t="s">
        <v>490</v>
      </c>
      <c r="K56" s="53">
        <v>216.44</v>
      </c>
      <c r="L56" s="75"/>
      <c r="M56" s="74">
        <f t="shared" si="2"/>
        <v>3.7381692573402416</v>
      </c>
      <c r="N56" s="72" t="s">
        <v>491</v>
      </c>
    </row>
    <row r="57" spans="1:14" ht="48">
      <c r="A57" s="70">
        <v>30</v>
      </c>
      <c r="B57" s="71" t="s">
        <v>492</v>
      </c>
      <c r="C57" s="51" t="s">
        <v>493</v>
      </c>
      <c r="D57" s="72" t="s">
        <v>483</v>
      </c>
      <c r="E57" s="73"/>
      <c r="F57" s="53" t="s">
        <v>494</v>
      </c>
      <c r="G57" s="53"/>
      <c r="H57" s="74">
        <v>103715</v>
      </c>
      <c r="I57" s="74"/>
      <c r="J57" s="53" t="s">
        <v>495</v>
      </c>
      <c r="K57" s="53"/>
      <c r="L57" s="75"/>
      <c r="M57" s="74" t="str">
        <f t="shared" si="2"/>
        <v> </v>
      </c>
      <c r="N57" s="72" t="s">
        <v>496</v>
      </c>
    </row>
    <row r="58" spans="1:14" ht="12.75">
      <c r="A58" s="70">
        <v>31</v>
      </c>
      <c r="B58" s="71" t="s">
        <v>497</v>
      </c>
      <c r="C58" s="51" t="s">
        <v>498</v>
      </c>
      <c r="D58" s="72" t="s">
        <v>499</v>
      </c>
      <c r="E58" s="73">
        <v>17.1089</v>
      </c>
      <c r="F58" s="53" t="s">
        <v>500</v>
      </c>
      <c r="G58" s="53">
        <v>106.08</v>
      </c>
      <c r="H58" s="74">
        <v>33.7</v>
      </c>
      <c r="I58" s="74">
        <v>576.54</v>
      </c>
      <c r="J58" s="53" t="s">
        <v>501</v>
      </c>
      <c r="K58" s="53">
        <v>693.6</v>
      </c>
      <c r="L58" s="75"/>
      <c r="M58" s="74">
        <f t="shared" si="2"/>
        <v>6.538461538461539</v>
      </c>
      <c r="N58" s="72" t="s">
        <v>502</v>
      </c>
    </row>
    <row r="59" spans="1:14" ht="36">
      <c r="A59" s="70">
        <v>32</v>
      </c>
      <c r="B59" s="71" t="s">
        <v>503</v>
      </c>
      <c r="C59" s="51" t="s">
        <v>504</v>
      </c>
      <c r="D59" s="72" t="s">
        <v>483</v>
      </c>
      <c r="E59" s="73"/>
      <c r="F59" s="53" t="s">
        <v>505</v>
      </c>
      <c r="G59" s="53"/>
      <c r="H59" s="74">
        <v>23894</v>
      </c>
      <c r="I59" s="74"/>
      <c r="J59" s="53" t="s">
        <v>506</v>
      </c>
      <c r="K59" s="53"/>
      <c r="L59" s="75"/>
      <c r="M59" s="74" t="str">
        <f t="shared" si="2"/>
        <v> </v>
      </c>
      <c r="N59" s="72" t="s">
        <v>507</v>
      </c>
    </row>
    <row r="60" spans="1:14" ht="48">
      <c r="A60" s="70">
        <v>33</v>
      </c>
      <c r="B60" s="71" t="s">
        <v>508</v>
      </c>
      <c r="C60" s="51" t="s">
        <v>509</v>
      </c>
      <c r="D60" s="72" t="s">
        <v>483</v>
      </c>
      <c r="E60" s="73">
        <v>0.006</v>
      </c>
      <c r="F60" s="53" t="s">
        <v>510</v>
      </c>
      <c r="G60" s="53">
        <v>78.92</v>
      </c>
      <c r="H60" s="74">
        <v>39582.72</v>
      </c>
      <c r="I60" s="74">
        <v>237.5</v>
      </c>
      <c r="J60" s="53" t="s">
        <v>511</v>
      </c>
      <c r="K60" s="53">
        <v>244.03</v>
      </c>
      <c r="L60" s="75"/>
      <c r="M60" s="74">
        <f t="shared" si="2"/>
        <v>3.092118601115053</v>
      </c>
      <c r="N60" s="72" t="s">
        <v>512</v>
      </c>
    </row>
    <row r="61" spans="1:14" ht="24">
      <c r="A61" s="70">
        <v>34</v>
      </c>
      <c r="B61" s="71" t="s">
        <v>513</v>
      </c>
      <c r="C61" s="51" t="s">
        <v>514</v>
      </c>
      <c r="D61" s="72" t="s">
        <v>483</v>
      </c>
      <c r="E61" s="73">
        <v>0.0001</v>
      </c>
      <c r="F61" s="53" t="s">
        <v>515</v>
      </c>
      <c r="G61" s="53">
        <v>0.5</v>
      </c>
      <c r="H61" s="74">
        <v>28063.22</v>
      </c>
      <c r="I61" s="74">
        <v>2.81</v>
      </c>
      <c r="J61" s="53" t="s">
        <v>516</v>
      </c>
      <c r="K61" s="53">
        <v>2.89</v>
      </c>
      <c r="L61" s="75"/>
      <c r="M61" s="74">
        <f t="shared" si="2"/>
        <v>5.78</v>
      </c>
      <c r="N61" s="72" t="s">
        <v>517</v>
      </c>
    </row>
    <row r="62" spans="1:14" ht="48">
      <c r="A62" s="70">
        <v>35</v>
      </c>
      <c r="B62" s="71" t="s">
        <v>518</v>
      </c>
      <c r="C62" s="51" t="s">
        <v>519</v>
      </c>
      <c r="D62" s="72" t="s">
        <v>483</v>
      </c>
      <c r="E62" s="73">
        <v>0.0011</v>
      </c>
      <c r="F62" s="53" t="s">
        <v>520</v>
      </c>
      <c r="G62" s="53">
        <v>12.67</v>
      </c>
      <c r="H62" s="74">
        <v>48776.91</v>
      </c>
      <c r="I62" s="74">
        <v>53.65</v>
      </c>
      <c r="J62" s="53" t="s">
        <v>521</v>
      </c>
      <c r="K62" s="53">
        <v>55.13</v>
      </c>
      <c r="L62" s="75"/>
      <c r="M62" s="74">
        <f t="shared" si="2"/>
        <v>4.351223362273086</v>
      </c>
      <c r="N62" s="72" t="s">
        <v>522</v>
      </c>
    </row>
    <row r="63" spans="1:14" ht="12.75">
      <c r="A63" s="70">
        <v>36</v>
      </c>
      <c r="B63" s="71" t="s">
        <v>523</v>
      </c>
      <c r="C63" s="51" t="s">
        <v>524</v>
      </c>
      <c r="D63" s="72" t="s">
        <v>483</v>
      </c>
      <c r="E63" s="73">
        <v>0.0404</v>
      </c>
      <c r="F63" s="53" t="s">
        <v>520</v>
      </c>
      <c r="G63" s="53">
        <v>465.41</v>
      </c>
      <c r="H63" s="74">
        <v>47073.45</v>
      </c>
      <c r="I63" s="74">
        <v>1901.77</v>
      </c>
      <c r="J63" s="53" t="s">
        <v>525</v>
      </c>
      <c r="K63" s="53">
        <v>1954.75</v>
      </c>
      <c r="L63" s="75"/>
      <c r="M63" s="74">
        <f t="shared" si="2"/>
        <v>4.200060162007692</v>
      </c>
      <c r="N63" s="72" t="s">
        <v>526</v>
      </c>
    </row>
    <row r="64" spans="1:14" ht="12.75">
      <c r="A64" s="70">
        <v>37</v>
      </c>
      <c r="B64" s="71" t="s">
        <v>527</v>
      </c>
      <c r="C64" s="51" t="s">
        <v>528</v>
      </c>
      <c r="D64" s="72" t="s">
        <v>483</v>
      </c>
      <c r="E64" s="73">
        <v>0.0039</v>
      </c>
      <c r="F64" s="53" t="s">
        <v>529</v>
      </c>
      <c r="G64" s="53">
        <v>50.77</v>
      </c>
      <c r="H64" s="74">
        <v>47073.45</v>
      </c>
      <c r="I64" s="74">
        <v>183.59</v>
      </c>
      <c r="J64" s="53" t="s">
        <v>525</v>
      </c>
      <c r="K64" s="53">
        <v>188.71</v>
      </c>
      <c r="L64" s="75"/>
      <c r="M64" s="74">
        <f t="shared" si="2"/>
        <v>3.716958833957061</v>
      </c>
      <c r="N64" s="72" t="s">
        <v>526</v>
      </c>
    </row>
    <row r="65" spans="1:14" ht="12.75">
      <c r="A65" s="70">
        <v>38</v>
      </c>
      <c r="B65" s="71" t="s">
        <v>530</v>
      </c>
      <c r="C65" s="51" t="s">
        <v>531</v>
      </c>
      <c r="D65" s="72" t="s">
        <v>483</v>
      </c>
      <c r="E65" s="73">
        <v>0.0034</v>
      </c>
      <c r="F65" s="53" t="s">
        <v>532</v>
      </c>
      <c r="G65" s="53">
        <v>36.25</v>
      </c>
      <c r="H65" s="74">
        <v>47373.5</v>
      </c>
      <c r="I65" s="74">
        <v>161.07</v>
      </c>
      <c r="J65" s="53" t="s">
        <v>533</v>
      </c>
      <c r="K65" s="53">
        <v>165.55</v>
      </c>
      <c r="L65" s="75"/>
      <c r="M65" s="74">
        <f t="shared" si="2"/>
        <v>4.566896551724138</v>
      </c>
      <c r="N65" s="72" t="s">
        <v>534</v>
      </c>
    </row>
    <row r="66" spans="1:14" ht="36">
      <c r="A66" s="70">
        <v>39</v>
      </c>
      <c r="B66" s="71" t="s">
        <v>535</v>
      </c>
      <c r="C66" s="51" t="s">
        <v>536</v>
      </c>
      <c r="D66" s="72" t="s">
        <v>499</v>
      </c>
      <c r="E66" s="73">
        <v>0.866</v>
      </c>
      <c r="F66" s="53" t="s">
        <v>537</v>
      </c>
      <c r="G66" s="53">
        <v>87.46</v>
      </c>
      <c r="H66" s="74">
        <v>290</v>
      </c>
      <c r="I66" s="74">
        <v>251.14</v>
      </c>
      <c r="J66" s="53" t="s">
        <v>538</v>
      </c>
      <c r="K66" s="53">
        <v>266.07</v>
      </c>
      <c r="L66" s="75"/>
      <c r="M66" s="74">
        <f t="shared" si="2"/>
        <v>3.0421907157557744</v>
      </c>
      <c r="N66" s="72" t="s">
        <v>539</v>
      </c>
    </row>
    <row r="67" spans="1:14" ht="12.75">
      <c r="A67" s="70">
        <v>40</v>
      </c>
      <c r="B67" s="71" t="s">
        <v>540</v>
      </c>
      <c r="C67" s="51" t="s">
        <v>541</v>
      </c>
      <c r="D67" s="72" t="s">
        <v>483</v>
      </c>
      <c r="E67" s="73">
        <v>0.0016</v>
      </c>
      <c r="F67" s="53" t="s">
        <v>542</v>
      </c>
      <c r="G67" s="53">
        <v>5.66</v>
      </c>
      <c r="H67" s="74">
        <v>8581.23</v>
      </c>
      <c r="I67" s="74">
        <v>13.73</v>
      </c>
      <c r="J67" s="53" t="s">
        <v>543</v>
      </c>
      <c r="K67" s="53">
        <v>15.23</v>
      </c>
      <c r="L67" s="75"/>
      <c r="M67" s="74">
        <f t="shared" si="2"/>
        <v>2.6908127208480566</v>
      </c>
      <c r="N67" s="72" t="s">
        <v>544</v>
      </c>
    </row>
    <row r="68" spans="1:14" ht="72">
      <c r="A68" s="70">
        <v>41</v>
      </c>
      <c r="B68" s="71" t="s">
        <v>545</v>
      </c>
      <c r="C68" s="51" t="s">
        <v>546</v>
      </c>
      <c r="D68" s="72" t="s">
        <v>547</v>
      </c>
      <c r="E68" s="73">
        <v>2.48</v>
      </c>
      <c r="F68" s="53" t="s">
        <v>548</v>
      </c>
      <c r="G68" s="53">
        <v>56.55</v>
      </c>
      <c r="H68" s="74">
        <v>96.4</v>
      </c>
      <c r="I68" s="74">
        <v>239.07</v>
      </c>
      <c r="J68" s="53" t="s">
        <v>549</v>
      </c>
      <c r="K68" s="53">
        <v>244.73</v>
      </c>
      <c r="L68" s="75"/>
      <c r="M68" s="74">
        <f t="shared" si="2"/>
        <v>4.327674624226348</v>
      </c>
      <c r="N68" s="72" t="s">
        <v>550</v>
      </c>
    </row>
    <row r="69" spans="1:14" ht="36">
      <c r="A69" s="70">
        <v>42</v>
      </c>
      <c r="B69" s="71" t="s">
        <v>551</v>
      </c>
      <c r="C69" s="51" t="s">
        <v>552</v>
      </c>
      <c r="D69" s="72" t="s">
        <v>483</v>
      </c>
      <c r="E69" s="73">
        <v>0.0004</v>
      </c>
      <c r="F69" s="53" t="s">
        <v>553</v>
      </c>
      <c r="G69" s="53">
        <v>6.92</v>
      </c>
      <c r="H69" s="74">
        <v>52100</v>
      </c>
      <c r="I69" s="74">
        <v>20.84</v>
      </c>
      <c r="J69" s="53" t="s">
        <v>554</v>
      </c>
      <c r="K69" s="53">
        <v>21.39</v>
      </c>
      <c r="L69" s="75"/>
      <c r="M69" s="74">
        <f t="shared" si="2"/>
        <v>3.091040462427746</v>
      </c>
      <c r="N69" s="72" t="s">
        <v>555</v>
      </c>
    </row>
    <row r="70" spans="1:14" ht="36">
      <c r="A70" s="70">
        <v>43</v>
      </c>
      <c r="B70" s="71" t="s">
        <v>556</v>
      </c>
      <c r="C70" s="51" t="s">
        <v>557</v>
      </c>
      <c r="D70" s="72" t="s">
        <v>483</v>
      </c>
      <c r="E70" s="73"/>
      <c r="F70" s="53" t="s">
        <v>558</v>
      </c>
      <c r="G70" s="53"/>
      <c r="H70" s="74">
        <v>32230</v>
      </c>
      <c r="I70" s="74"/>
      <c r="J70" s="53" t="s">
        <v>559</v>
      </c>
      <c r="K70" s="53"/>
      <c r="L70" s="75"/>
      <c r="M70" s="74" t="str">
        <f t="shared" si="2"/>
        <v> </v>
      </c>
      <c r="N70" s="72" t="s">
        <v>560</v>
      </c>
    </row>
    <row r="71" spans="1:14" ht="36">
      <c r="A71" s="70">
        <v>44</v>
      </c>
      <c r="B71" s="71" t="s">
        <v>561</v>
      </c>
      <c r="C71" s="51" t="s">
        <v>552</v>
      </c>
      <c r="D71" s="72" t="s">
        <v>547</v>
      </c>
      <c r="E71" s="73">
        <v>10.19</v>
      </c>
      <c r="F71" s="53" t="s">
        <v>562</v>
      </c>
      <c r="G71" s="53">
        <v>176.29</v>
      </c>
      <c r="H71" s="74">
        <v>52.1</v>
      </c>
      <c r="I71" s="74">
        <v>530.91</v>
      </c>
      <c r="J71" s="53" t="s">
        <v>563</v>
      </c>
      <c r="K71" s="53">
        <v>544.95</v>
      </c>
      <c r="L71" s="75"/>
      <c r="M71" s="74">
        <f t="shared" si="2"/>
        <v>3.0912133416529586</v>
      </c>
      <c r="N71" s="72" t="s">
        <v>555</v>
      </c>
    </row>
    <row r="72" spans="1:14" ht="12.75">
      <c r="A72" s="70">
        <v>45</v>
      </c>
      <c r="B72" s="71" t="s">
        <v>564</v>
      </c>
      <c r="C72" s="51" t="s">
        <v>565</v>
      </c>
      <c r="D72" s="72" t="s">
        <v>547</v>
      </c>
      <c r="E72" s="73">
        <v>0.004</v>
      </c>
      <c r="F72" s="53" t="s">
        <v>566</v>
      </c>
      <c r="G72" s="53">
        <v>0.1</v>
      </c>
      <c r="H72" s="74">
        <v>104.71</v>
      </c>
      <c r="I72" s="74">
        <v>0.42</v>
      </c>
      <c r="J72" s="53" t="s">
        <v>567</v>
      </c>
      <c r="K72" s="53">
        <v>0.42</v>
      </c>
      <c r="L72" s="75"/>
      <c r="M72" s="74">
        <f t="shared" si="2"/>
        <v>4.199999999999999</v>
      </c>
      <c r="N72" s="72" t="s">
        <v>568</v>
      </c>
    </row>
    <row r="73" spans="1:14" ht="12.75">
      <c r="A73" s="70">
        <v>46</v>
      </c>
      <c r="B73" s="71" t="s">
        <v>569</v>
      </c>
      <c r="C73" s="51" t="s">
        <v>570</v>
      </c>
      <c r="D73" s="72" t="s">
        <v>547</v>
      </c>
      <c r="E73" s="73">
        <v>7.3152</v>
      </c>
      <c r="F73" s="53" t="s">
        <v>571</v>
      </c>
      <c r="G73" s="53">
        <v>71.7</v>
      </c>
      <c r="H73" s="74">
        <v>28.77</v>
      </c>
      <c r="I73" s="74">
        <v>210.47</v>
      </c>
      <c r="J73" s="53" t="s">
        <v>572</v>
      </c>
      <c r="K73" s="53">
        <v>246.08</v>
      </c>
      <c r="L73" s="75"/>
      <c r="M73" s="74">
        <f t="shared" si="2"/>
        <v>3.4320781032078105</v>
      </c>
      <c r="N73" s="72" t="s">
        <v>573</v>
      </c>
    </row>
    <row r="74" spans="1:14" ht="36">
      <c r="A74" s="70">
        <v>47</v>
      </c>
      <c r="B74" s="71" t="s">
        <v>574</v>
      </c>
      <c r="C74" s="51" t="s">
        <v>575</v>
      </c>
      <c r="D74" s="72" t="s">
        <v>483</v>
      </c>
      <c r="E74" s="73">
        <v>0.0013</v>
      </c>
      <c r="F74" s="53" t="s">
        <v>576</v>
      </c>
      <c r="G74" s="53">
        <v>21.54</v>
      </c>
      <c r="H74" s="74">
        <v>57597.46</v>
      </c>
      <c r="I74" s="74">
        <v>74.88</v>
      </c>
      <c r="J74" s="53" t="s">
        <v>577</v>
      </c>
      <c r="K74" s="53">
        <v>77.19</v>
      </c>
      <c r="L74" s="75"/>
      <c r="M74" s="74">
        <f t="shared" si="2"/>
        <v>3.583565459610028</v>
      </c>
      <c r="N74" s="72" t="s">
        <v>578</v>
      </c>
    </row>
    <row r="75" spans="1:14" ht="36">
      <c r="A75" s="70">
        <v>48</v>
      </c>
      <c r="B75" s="71" t="s">
        <v>579</v>
      </c>
      <c r="C75" s="51" t="s">
        <v>580</v>
      </c>
      <c r="D75" s="72" t="s">
        <v>483</v>
      </c>
      <c r="E75" s="73">
        <v>0.0512</v>
      </c>
      <c r="F75" s="53" t="s">
        <v>581</v>
      </c>
      <c r="G75" s="53">
        <v>271.36</v>
      </c>
      <c r="H75" s="74">
        <v>23068</v>
      </c>
      <c r="I75" s="74">
        <v>1181.08</v>
      </c>
      <c r="J75" s="53" t="s">
        <v>582</v>
      </c>
      <c r="K75" s="53">
        <v>1219.99</v>
      </c>
      <c r="L75" s="75"/>
      <c r="M75" s="74">
        <f t="shared" si="2"/>
        <v>4.49583579009434</v>
      </c>
      <c r="N75" s="72" t="s">
        <v>583</v>
      </c>
    </row>
    <row r="76" spans="1:14" ht="24">
      <c r="A76" s="70">
        <v>49</v>
      </c>
      <c r="B76" s="71" t="s">
        <v>584</v>
      </c>
      <c r="C76" s="51" t="s">
        <v>585</v>
      </c>
      <c r="D76" s="72" t="s">
        <v>483</v>
      </c>
      <c r="E76" s="73">
        <v>0.0066</v>
      </c>
      <c r="F76" s="53" t="s">
        <v>586</v>
      </c>
      <c r="G76" s="53">
        <v>138</v>
      </c>
      <c r="H76" s="74">
        <v>52100</v>
      </c>
      <c r="I76" s="74">
        <v>343.86</v>
      </c>
      <c r="J76" s="53" t="s">
        <v>554</v>
      </c>
      <c r="K76" s="53">
        <v>352.94</v>
      </c>
      <c r="L76" s="75"/>
      <c r="M76" s="74">
        <f t="shared" si="2"/>
        <v>2.557536231884058</v>
      </c>
      <c r="N76" s="72" t="s">
        <v>587</v>
      </c>
    </row>
    <row r="77" spans="1:14" ht="36">
      <c r="A77" s="70">
        <v>50</v>
      </c>
      <c r="B77" s="71" t="s">
        <v>588</v>
      </c>
      <c r="C77" s="51" t="s">
        <v>589</v>
      </c>
      <c r="D77" s="72" t="s">
        <v>483</v>
      </c>
      <c r="E77" s="73">
        <v>0.0062</v>
      </c>
      <c r="F77" s="53" t="s">
        <v>590</v>
      </c>
      <c r="G77" s="53">
        <v>123.26</v>
      </c>
      <c r="H77" s="74">
        <v>51000</v>
      </c>
      <c r="I77" s="74">
        <v>316.2</v>
      </c>
      <c r="J77" s="53" t="s">
        <v>591</v>
      </c>
      <c r="K77" s="53">
        <v>324.6</v>
      </c>
      <c r="L77" s="75"/>
      <c r="M77" s="74">
        <f t="shared" si="2"/>
        <v>2.633457731624209</v>
      </c>
      <c r="N77" s="72" t="s">
        <v>592</v>
      </c>
    </row>
    <row r="78" spans="1:14" ht="36">
      <c r="A78" s="70">
        <v>51</v>
      </c>
      <c r="B78" s="71" t="s">
        <v>593</v>
      </c>
      <c r="C78" s="51" t="s">
        <v>594</v>
      </c>
      <c r="D78" s="72" t="s">
        <v>499</v>
      </c>
      <c r="E78" s="73">
        <v>0.0001</v>
      </c>
      <c r="F78" s="53" t="s">
        <v>595</v>
      </c>
      <c r="G78" s="53">
        <v>0.15</v>
      </c>
      <c r="H78" s="74">
        <v>6950.92</v>
      </c>
      <c r="I78" s="74">
        <v>0.7</v>
      </c>
      <c r="J78" s="53" t="s">
        <v>596</v>
      </c>
      <c r="K78" s="53">
        <v>0.72</v>
      </c>
      <c r="L78" s="75"/>
      <c r="M78" s="74">
        <f t="shared" si="2"/>
        <v>4.8</v>
      </c>
      <c r="N78" s="72" t="s">
        <v>597</v>
      </c>
    </row>
    <row r="79" spans="1:14" ht="36">
      <c r="A79" s="70">
        <v>52</v>
      </c>
      <c r="B79" s="71" t="s">
        <v>598</v>
      </c>
      <c r="C79" s="51" t="s">
        <v>599</v>
      </c>
      <c r="D79" s="72" t="s">
        <v>483</v>
      </c>
      <c r="E79" s="73">
        <v>0.0014</v>
      </c>
      <c r="F79" s="53" t="s">
        <v>600</v>
      </c>
      <c r="G79" s="53">
        <v>25.82</v>
      </c>
      <c r="H79" s="74">
        <v>46261</v>
      </c>
      <c r="I79" s="74">
        <v>64.77</v>
      </c>
      <c r="J79" s="53" t="s">
        <v>601</v>
      </c>
      <c r="K79" s="53">
        <v>66.94</v>
      </c>
      <c r="L79" s="75"/>
      <c r="M79" s="74">
        <f t="shared" si="2"/>
        <v>2.592563903950426</v>
      </c>
      <c r="N79" s="72" t="s">
        <v>602</v>
      </c>
    </row>
    <row r="80" spans="1:14" ht="48">
      <c r="A80" s="70">
        <v>53</v>
      </c>
      <c r="B80" s="71" t="s">
        <v>603</v>
      </c>
      <c r="C80" s="51" t="s">
        <v>604</v>
      </c>
      <c r="D80" s="72" t="s">
        <v>483</v>
      </c>
      <c r="E80" s="73">
        <v>0.0002</v>
      </c>
      <c r="F80" s="53" t="s">
        <v>605</v>
      </c>
      <c r="G80" s="53">
        <v>2.91</v>
      </c>
      <c r="H80" s="74">
        <v>66932.2</v>
      </c>
      <c r="I80" s="74">
        <v>13.39</v>
      </c>
      <c r="J80" s="53" t="s">
        <v>606</v>
      </c>
      <c r="K80" s="53">
        <v>13.75</v>
      </c>
      <c r="L80" s="75"/>
      <c r="M80" s="74">
        <f t="shared" si="2"/>
        <v>4.725085910652921</v>
      </c>
      <c r="N80" s="72" t="s">
        <v>607</v>
      </c>
    </row>
    <row r="81" spans="1:14" ht="36">
      <c r="A81" s="70">
        <v>54</v>
      </c>
      <c r="B81" s="71" t="s">
        <v>608</v>
      </c>
      <c r="C81" s="51" t="s">
        <v>609</v>
      </c>
      <c r="D81" s="72" t="s">
        <v>483</v>
      </c>
      <c r="E81" s="73">
        <v>0.0027</v>
      </c>
      <c r="F81" s="53" t="s">
        <v>610</v>
      </c>
      <c r="G81" s="53">
        <v>73.66</v>
      </c>
      <c r="H81" s="74">
        <v>77619</v>
      </c>
      <c r="I81" s="74">
        <v>209.57</v>
      </c>
      <c r="J81" s="53" t="s">
        <v>611</v>
      </c>
      <c r="K81" s="53">
        <v>215.46</v>
      </c>
      <c r="L81" s="75"/>
      <c r="M81" s="74">
        <f t="shared" si="2"/>
        <v>2.9250610915014934</v>
      </c>
      <c r="N81" s="72" t="s">
        <v>612</v>
      </c>
    </row>
    <row r="82" spans="1:14" ht="36">
      <c r="A82" s="70">
        <v>55</v>
      </c>
      <c r="B82" s="71" t="s">
        <v>613</v>
      </c>
      <c r="C82" s="51" t="s">
        <v>614</v>
      </c>
      <c r="D82" s="72" t="s">
        <v>499</v>
      </c>
      <c r="E82" s="73">
        <v>0.2686</v>
      </c>
      <c r="F82" s="53" t="s">
        <v>615</v>
      </c>
      <c r="G82" s="53">
        <v>0.84</v>
      </c>
      <c r="H82" s="74">
        <v>18.28</v>
      </c>
      <c r="I82" s="74">
        <v>4.93</v>
      </c>
      <c r="J82" s="53" t="s">
        <v>616</v>
      </c>
      <c r="K82" s="53">
        <v>5.02</v>
      </c>
      <c r="L82" s="75"/>
      <c r="M82" s="74">
        <f t="shared" si="2"/>
        <v>5.976190476190476</v>
      </c>
      <c r="N82" s="72" t="s">
        <v>617</v>
      </c>
    </row>
    <row r="83" spans="1:14" ht="36">
      <c r="A83" s="70">
        <v>56</v>
      </c>
      <c r="B83" s="71" t="s">
        <v>618</v>
      </c>
      <c r="C83" s="51" t="s">
        <v>619</v>
      </c>
      <c r="D83" s="72" t="s">
        <v>620</v>
      </c>
      <c r="E83" s="73">
        <v>2</v>
      </c>
      <c r="F83" s="53" t="s">
        <v>621</v>
      </c>
      <c r="G83" s="53">
        <v>87.6</v>
      </c>
      <c r="H83" s="74">
        <v>123.65</v>
      </c>
      <c r="I83" s="74">
        <v>247.3</v>
      </c>
      <c r="J83" s="53" t="s">
        <v>622</v>
      </c>
      <c r="K83" s="53">
        <v>253.46</v>
      </c>
      <c r="L83" s="75"/>
      <c r="M83" s="74">
        <f t="shared" si="2"/>
        <v>2.8933789954337903</v>
      </c>
      <c r="N83" s="72" t="s">
        <v>623</v>
      </c>
    </row>
    <row r="84" spans="1:14" ht="36">
      <c r="A84" s="70">
        <v>57</v>
      </c>
      <c r="B84" s="71" t="s">
        <v>624</v>
      </c>
      <c r="C84" s="51" t="s">
        <v>625</v>
      </c>
      <c r="D84" s="72" t="s">
        <v>620</v>
      </c>
      <c r="E84" s="73">
        <v>6</v>
      </c>
      <c r="F84" s="53" t="s">
        <v>626</v>
      </c>
      <c r="G84" s="53">
        <v>365.4</v>
      </c>
      <c r="H84" s="74">
        <v>181.61</v>
      </c>
      <c r="I84" s="74">
        <v>1089.66</v>
      </c>
      <c r="J84" s="53" t="s">
        <v>627</v>
      </c>
      <c r="K84" s="53">
        <v>1117.14</v>
      </c>
      <c r="L84" s="75"/>
      <c r="M84" s="74">
        <f t="shared" si="2"/>
        <v>3.057307060755337</v>
      </c>
      <c r="N84" s="72" t="s">
        <v>628</v>
      </c>
    </row>
    <row r="85" spans="1:14" ht="36">
      <c r="A85" s="70">
        <v>58</v>
      </c>
      <c r="B85" s="71" t="s">
        <v>629</v>
      </c>
      <c r="C85" s="51" t="s">
        <v>630</v>
      </c>
      <c r="D85" s="72" t="s">
        <v>620</v>
      </c>
      <c r="E85" s="73">
        <v>4</v>
      </c>
      <c r="F85" s="53" t="s">
        <v>631</v>
      </c>
      <c r="G85" s="53">
        <v>332.8</v>
      </c>
      <c r="H85" s="74">
        <v>233.82</v>
      </c>
      <c r="I85" s="74">
        <v>935.28</v>
      </c>
      <c r="J85" s="53" t="s">
        <v>632</v>
      </c>
      <c r="K85" s="53">
        <v>958.72</v>
      </c>
      <c r="L85" s="75"/>
      <c r="M85" s="74">
        <f t="shared" si="2"/>
        <v>2.8807692307692307</v>
      </c>
      <c r="N85" s="72" t="s">
        <v>633</v>
      </c>
    </row>
    <row r="86" spans="1:14" ht="36">
      <c r="A86" s="70">
        <v>59</v>
      </c>
      <c r="B86" s="71" t="s">
        <v>634</v>
      </c>
      <c r="C86" s="51" t="s">
        <v>635</v>
      </c>
      <c r="D86" s="72" t="s">
        <v>620</v>
      </c>
      <c r="E86" s="73">
        <v>4</v>
      </c>
      <c r="F86" s="53" t="s">
        <v>636</v>
      </c>
      <c r="G86" s="53">
        <v>708</v>
      </c>
      <c r="H86" s="74">
        <v>478.47</v>
      </c>
      <c r="I86" s="74">
        <v>1913.88</v>
      </c>
      <c r="J86" s="53" t="s">
        <v>637</v>
      </c>
      <c r="K86" s="53">
        <v>1960.04</v>
      </c>
      <c r="L86" s="75"/>
      <c r="M86" s="74">
        <f t="shared" si="2"/>
        <v>2.7684180790960453</v>
      </c>
      <c r="N86" s="72" t="s">
        <v>638</v>
      </c>
    </row>
    <row r="87" spans="1:14" ht="48">
      <c r="A87" s="70">
        <v>60</v>
      </c>
      <c r="B87" s="71" t="s">
        <v>639</v>
      </c>
      <c r="C87" s="51" t="s">
        <v>640</v>
      </c>
      <c r="D87" s="72" t="s">
        <v>641</v>
      </c>
      <c r="E87" s="73">
        <v>0.0014</v>
      </c>
      <c r="F87" s="53" t="s">
        <v>642</v>
      </c>
      <c r="G87" s="53">
        <v>0.09</v>
      </c>
      <c r="H87" s="74">
        <v>187.7</v>
      </c>
      <c r="I87" s="74">
        <v>0.26</v>
      </c>
      <c r="J87" s="53" t="s">
        <v>643</v>
      </c>
      <c r="K87" s="53">
        <v>0.27</v>
      </c>
      <c r="L87" s="75"/>
      <c r="M87" s="74">
        <f aca="true" t="shared" si="3" ref="M87:M116">IF(ISNUMBER(K87/G87),IF(NOT(K87/G87=0),K87/G87," ")," ")</f>
        <v>3.0000000000000004</v>
      </c>
      <c r="N87" s="72" t="s">
        <v>644</v>
      </c>
    </row>
    <row r="88" spans="1:14" ht="24">
      <c r="A88" s="70">
        <v>61</v>
      </c>
      <c r="B88" s="71" t="s">
        <v>645</v>
      </c>
      <c r="C88" s="51" t="s">
        <v>646</v>
      </c>
      <c r="D88" s="72" t="s">
        <v>647</v>
      </c>
      <c r="E88" s="73">
        <v>0.001</v>
      </c>
      <c r="F88" s="53" t="s">
        <v>648</v>
      </c>
      <c r="G88" s="53">
        <v>2.03</v>
      </c>
      <c r="H88" s="74">
        <v>6530</v>
      </c>
      <c r="I88" s="74">
        <v>6.53</v>
      </c>
      <c r="J88" s="53" t="s">
        <v>649</v>
      </c>
      <c r="K88" s="53">
        <v>6.67</v>
      </c>
      <c r="L88" s="75"/>
      <c r="M88" s="74">
        <f t="shared" si="3"/>
        <v>3.285714285714286</v>
      </c>
      <c r="N88" s="72" t="s">
        <v>650</v>
      </c>
    </row>
    <row r="89" spans="1:14" ht="24">
      <c r="A89" s="70">
        <v>62</v>
      </c>
      <c r="B89" s="71" t="s">
        <v>651</v>
      </c>
      <c r="C89" s="51" t="s">
        <v>652</v>
      </c>
      <c r="D89" s="72" t="s">
        <v>647</v>
      </c>
      <c r="E89" s="73">
        <v>0.005</v>
      </c>
      <c r="F89" s="53" t="s">
        <v>653</v>
      </c>
      <c r="G89" s="53">
        <v>16.25</v>
      </c>
      <c r="H89" s="74">
        <v>17300</v>
      </c>
      <c r="I89" s="74">
        <v>86.5</v>
      </c>
      <c r="J89" s="53" t="s">
        <v>654</v>
      </c>
      <c r="K89" s="53">
        <v>88.29</v>
      </c>
      <c r="L89" s="75"/>
      <c r="M89" s="74">
        <f t="shared" si="3"/>
        <v>5.43323076923077</v>
      </c>
      <c r="N89" s="72" t="s">
        <v>655</v>
      </c>
    </row>
    <row r="90" spans="1:14" ht="24">
      <c r="A90" s="70">
        <v>63</v>
      </c>
      <c r="B90" s="71" t="s">
        <v>656</v>
      </c>
      <c r="C90" s="51" t="s">
        <v>657</v>
      </c>
      <c r="D90" s="72" t="s">
        <v>647</v>
      </c>
      <c r="E90" s="73">
        <v>0.002</v>
      </c>
      <c r="F90" s="53" t="s">
        <v>658</v>
      </c>
      <c r="G90" s="53">
        <v>9.82</v>
      </c>
      <c r="H90" s="74">
        <v>28800</v>
      </c>
      <c r="I90" s="74">
        <v>57.6</v>
      </c>
      <c r="J90" s="53" t="s">
        <v>659</v>
      </c>
      <c r="K90" s="53">
        <v>58.79</v>
      </c>
      <c r="L90" s="75"/>
      <c r="M90" s="74">
        <f t="shared" si="3"/>
        <v>5.986761710794297</v>
      </c>
      <c r="N90" s="72" t="s">
        <v>660</v>
      </c>
    </row>
    <row r="91" spans="1:14" ht="36">
      <c r="A91" s="70">
        <v>64</v>
      </c>
      <c r="B91" s="71" t="s">
        <v>661</v>
      </c>
      <c r="C91" s="51" t="s">
        <v>662</v>
      </c>
      <c r="D91" s="72" t="s">
        <v>547</v>
      </c>
      <c r="E91" s="73">
        <v>0.034</v>
      </c>
      <c r="F91" s="53" t="s">
        <v>663</v>
      </c>
      <c r="G91" s="53">
        <v>0.85</v>
      </c>
      <c r="H91" s="74">
        <v>110.7</v>
      </c>
      <c r="I91" s="74">
        <v>3.76</v>
      </c>
      <c r="J91" s="53" t="s">
        <v>664</v>
      </c>
      <c r="K91" s="53">
        <v>3.85</v>
      </c>
      <c r="L91" s="75"/>
      <c r="M91" s="74">
        <f t="shared" si="3"/>
        <v>4.529411764705882</v>
      </c>
      <c r="N91" s="72" t="s">
        <v>665</v>
      </c>
    </row>
    <row r="92" spans="1:14" ht="12.75">
      <c r="A92" s="70">
        <v>65</v>
      </c>
      <c r="B92" s="71" t="s">
        <v>666</v>
      </c>
      <c r="C92" s="51" t="s">
        <v>667</v>
      </c>
      <c r="D92" s="72" t="s">
        <v>547</v>
      </c>
      <c r="E92" s="73">
        <v>358.561</v>
      </c>
      <c r="F92" s="53" t="s">
        <v>421</v>
      </c>
      <c r="G92" s="53"/>
      <c r="H92" s="74"/>
      <c r="I92" s="74"/>
      <c r="J92" s="53" t="s">
        <v>421</v>
      </c>
      <c r="K92" s="53"/>
      <c r="L92" s="75"/>
      <c r="M92" s="74" t="str">
        <f t="shared" si="3"/>
        <v> </v>
      </c>
      <c r="N92" s="72"/>
    </row>
    <row r="93" spans="1:14" ht="24">
      <c r="A93" s="70">
        <v>66</v>
      </c>
      <c r="B93" s="71" t="s">
        <v>668</v>
      </c>
      <c r="C93" s="51" t="s">
        <v>669</v>
      </c>
      <c r="D93" s="72" t="s">
        <v>423</v>
      </c>
      <c r="E93" s="73">
        <v>139.6974</v>
      </c>
      <c r="F93" s="53" t="s">
        <v>670</v>
      </c>
      <c r="G93" s="53">
        <v>139.7</v>
      </c>
      <c r="H93" s="74"/>
      <c r="I93" s="74"/>
      <c r="J93" s="53" t="s">
        <v>671</v>
      </c>
      <c r="K93" s="53">
        <v>352.03</v>
      </c>
      <c r="L93" s="75"/>
      <c r="M93" s="74">
        <f t="shared" si="3"/>
        <v>2.519899785254116</v>
      </c>
      <c r="N93" s="72"/>
    </row>
    <row r="94" spans="1:14" ht="24">
      <c r="A94" s="70">
        <v>67</v>
      </c>
      <c r="B94" s="71" t="s">
        <v>672</v>
      </c>
      <c r="C94" s="51" t="s">
        <v>673</v>
      </c>
      <c r="D94" s="72" t="s">
        <v>620</v>
      </c>
      <c r="E94" s="73">
        <v>1</v>
      </c>
      <c r="F94" s="53" t="s">
        <v>674</v>
      </c>
      <c r="G94" s="53">
        <v>1630</v>
      </c>
      <c r="H94" s="74">
        <v>10000</v>
      </c>
      <c r="I94" s="74">
        <v>10000</v>
      </c>
      <c r="J94" s="53" t="s">
        <v>675</v>
      </c>
      <c r="K94" s="53">
        <v>10206.38</v>
      </c>
      <c r="L94" s="75"/>
      <c r="M94" s="74">
        <f t="shared" si="3"/>
        <v>6.261582822085889</v>
      </c>
      <c r="N94" s="72" t="s">
        <v>676</v>
      </c>
    </row>
    <row r="95" spans="1:14" ht="24">
      <c r="A95" s="70">
        <v>68</v>
      </c>
      <c r="B95" s="71" t="s">
        <v>677</v>
      </c>
      <c r="C95" s="51" t="s">
        <v>678</v>
      </c>
      <c r="D95" s="72" t="s">
        <v>620</v>
      </c>
      <c r="E95" s="73">
        <v>1</v>
      </c>
      <c r="F95" s="53" t="s">
        <v>679</v>
      </c>
      <c r="G95" s="53">
        <v>2410</v>
      </c>
      <c r="H95" s="74">
        <v>11101.69</v>
      </c>
      <c r="I95" s="74">
        <v>11101.69</v>
      </c>
      <c r="J95" s="53" t="s">
        <v>680</v>
      </c>
      <c r="K95" s="53">
        <v>11333.78</v>
      </c>
      <c r="L95" s="75"/>
      <c r="M95" s="74">
        <f t="shared" si="3"/>
        <v>4.702813278008299</v>
      </c>
      <c r="N95" s="72" t="s">
        <v>681</v>
      </c>
    </row>
    <row r="96" spans="1:14" ht="72">
      <c r="A96" s="70">
        <v>69</v>
      </c>
      <c r="B96" s="71" t="s">
        <v>682</v>
      </c>
      <c r="C96" s="51" t="s">
        <v>683</v>
      </c>
      <c r="D96" s="72" t="s">
        <v>620</v>
      </c>
      <c r="E96" s="73">
        <v>1</v>
      </c>
      <c r="F96" s="53" t="s">
        <v>684</v>
      </c>
      <c r="G96" s="53">
        <v>1290</v>
      </c>
      <c r="H96" s="74">
        <v>2598.42</v>
      </c>
      <c r="I96" s="74">
        <v>2598.42</v>
      </c>
      <c r="J96" s="53" t="s">
        <v>685</v>
      </c>
      <c r="K96" s="53">
        <v>2661.71</v>
      </c>
      <c r="L96" s="75"/>
      <c r="M96" s="74">
        <f t="shared" si="3"/>
        <v>2.063341085271318</v>
      </c>
      <c r="N96" s="72" t="s">
        <v>686</v>
      </c>
    </row>
    <row r="97" spans="1:14" ht="72">
      <c r="A97" s="70">
        <v>70</v>
      </c>
      <c r="B97" s="71" t="s">
        <v>687</v>
      </c>
      <c r="C97" s="51" t="s">
        <v>688</v>
      </c>
      <c r="D97" s="72" t="s">
        <v>620</v>
      </c>
      <c r="E97" s="73">
        <v>1</v>
      </c>
      <c r="F97" s="53" t="s">
        <v>689</v>
      </c>
      <c r="G97" s="53">
        <v>4530</v>
      </c>
      <c r="H97" s="74">
        <v>11372.88</v>
      </c>
      <c r="I97" s="74">
        <v>11372.88</v>
      </c>
      <c r="J97" s="53" t="s">
        <v>690</v>
      </c>
      <c r="K97" s="53">
        <v>11637.66</v>
      </c>
      <c r="L97" s="75"/>
      <c r="M97" s="74">
        <f t="shared" si="3"/>
        <v>2.569019867549669</v>
      </c>
      <c r="N97" s="72" t="s">
        <v>691</v>
      </c>
    </row>
    <row r="98" spans="1:14" ht="60">
      <c r="A98" s="70">
        <v>71</v>
      </c>
      <c r="B98" s="71" t="s">
        <v>692</v>
      </c>
      <c r="C98" s="51" t="s">
        <v>693</v>
      </c>
      <c r="D98" s="72" t="s">
        <v>694</v>
      </c>
      <c r="E98" s="73">
        <v>17</v>
      </c>
      <c r="F98" s="53" t="s">
        <v>695</v>
      </c>
      <c r="G98" s="53">
        <v>202.3</v>
      </c>
      <c r="H98" s="74">
        <v>50.07</v>
      </c>
      <c r="I98" s="74">
        <v>851.19</v>
      </c>
      <c r="J98" s="53" t="s">
        <v>696</v>
      </c>
      <c r="K98" s="53">
        <v>877.37</v>
      </c>
      <c r="L98" s="75"/>
      <c r="M98" s="74">
        <f t="shared" si="3"/>
        <v>4.336974789915966</v>
      </c>
      <c r="N98" s="72" t="s">
        <v>697</v>
      </c>
    </row>
    <row r="99" spans="1:14" ht="48">
      <c r="A99" s="70">
        <v>72</v>
      </c>
      <c r="B99" s="71" t="s">
        <v>698</v>
      </c>
      <c r="C99" s="51" t="s">
        <v>699</v>
      </c>
      <c r="D99" s="72" t="s">
        <v>694</v>
      </c>
      <c r="E99" s="73">
        <v>35</v>
      </c>
      <c r="F99" s="53" t="s">
        <v>700</v>
      </c>
      <c r="G99" s="53">
        <v>490</v>
      </c>
      <c r="H99" s="74">
        <v>59.15</v>
      </c>
      <c r="I99" s="74">
        <v>2070.25</v>
      </c>
      <c r="J99" s="53" t="s">
        <v>701</v>
      </c>
      <c r="K99" s="53">
        <v>2134.3</v>
      </c>
      <c r="L99" s="75"/>
      <c r="M99" s="74">
        <f t="shared" si="3"/>
        <v>4.355714285714286</v>
      </c>
      <c r="N99" s="72" t="s">
        <v>702</v>
      </c>
    </row>
    <row r="100" spans="1:14" ht="60">
      <c r="A100" s="70">
        <v>73</v>
      </c>
      <c r="B100" s="71" t="s">
        <v>703</v>
      </c>
      <c r="C100" s="51" t="s">
        <v>704</v>
      </c>
      <c r="D100" s="72" t="s">
        <v>694</v>
      </c>
      <c r="E100" s="73">
        <v>1</v>
      </c>
      <c r="F100" s="53" t="s">
        <v>705</v>
      </c>
      <c r="G100" s="53">
        <v>30.2</v>
      </c>
      <c r="H100" s="74">
        <v>127.1</v>
      </c>
      <c r="I100" s="74">
        <v>127.1</v>
      </c>
      <c r="J100" s="53" t="s">
        <v>706</v>
      </c>
      <c r="K100" s="53">
        <v>131.03</v>
      </c>
      <c r="L100" s="75"/>
      <c r="M100" s="74">
        <f t="shared" si="3"/>
        <v>4.338741721854305</v>
      </c>
      <c r="N100" s="72" t="s">
        <v>707</v>
      </c>
    </row>
    <row r="101" spans="1:14" ht="60">
      <c r="A101" s="70">
        <v>74</v>
      </c>
      <c r="B101" s="71" t="s">
        <v>708</v>
      </c>
      <c r="C101" s="51" t="s">
        <v>709</v>
      </c>
      <c r="D101" s="72" t="s">
        <v>694</v>
      </c>
      <c r="E101" s="73">
        <v>10</v>
      </c>
      <c r="F101" s="53" t="s">
        <v>710</v>
      </c>
      <c r="G101" s="53">
        <v>416</v>
      </c>
      <c r="H101" s="74">
        <v>174.96</v>
      </c>
      <c r="I101" s="74">
        <v>1749.6</v>
      </c>
      <c r="J101" s="53" t="s">
        <v>711</v>
      </c>
      <c r="K101" s="53">
        <v>1803.6</v>
      </c>
      <c r="L101" s="75"/>
      <c r="M101" s="74">
        <f t="shared" si="3"/>
        <v>4.335576923076923</v>
      </c>
      <c r="N101" s="72" t="s">
        <v>712</v>
      </c>
    </row>
    <row r="102" spans="1:14" ht="60">
      <c r="A102" s="70">
        <v>75</v>
      </c>
      <c r="B102" s="71" t="s">
        <v>713</v>
      </c>
      <c r="C102" s="51" t="s">
        <v>714</v>
      </c>
      <c r="D102" s="72" t="s">
        <v>694</v>
      </c>
      <c r="E102" s="73">
        <v>1</v>
      </c>
      <c r="F102" s="53" t="s">
        <v>715</v>
      </c>
      <c r="G102" s="53">
        <v>67.3</v>
      </c>
      <c r="H102" s="74">
        <v>283.35</v>
      </c>
      <c r="I102" s="74">
        <v>283.35</v>
      </c>
      <c r="J102" s="53" t="s">
        <v>716</v>
      </c>
      <c r="K102" s="53">
        <v>292.09</v>
      </c>
      <c r="L102" s="75"/>
      <c r="M102" s="74">
        <f t="shared" si="3"/>
        <v>4.340118870728083</v>
      </c>
      <c r="N102" s="72" t="s">
        <v>717</v>
      </c>
    </row>
    <row r="103" spans="1:14" ht="60">
      <c r="A103" s="70">
        <v>76</v>
      </c>
      <c r="B103" s="71" t="s">
        <v>718</v>
      </c>
      <c r="C103" s="51" t="s">
        <v>719</v>
      </c>
      <c r="D103" s="72" t="s">
        <v>694</v>
      </c>
      <c r="E103" s="73">
        <v>7</v>
      </c>
      <c r="F103" s="53" t="s">
        <v>720</v>
      </c>
      <c r="G103" s="53">
        <v>791</v>
      </c>
      <c r="H103" s="74">
        <v>473.17</v>
      </c>
      <c r="I103" s="74">
        <v>3312.19</v>
      </c>
      <c r="J103" s="53" t="s">
        <v>721</v>
      </c>
      <c r="K103" s="53">
        <v>3414.39</v>
      </c>
      <c r="L103" s="75"/>
      <c r="M103" s="74">
        <f t="shared" si="3"/>
        <v>4.3165486725663715</v>
      </c>
      <c r="N103" s="72" t="s">
        <v>722</v>
      </c>
    </row>
    <row r="104" spans="1:14" ht="36">
      <c r="A104" s="70">
        <v>77</v>
      </c>
      <c r="B104" s="71" t="s">
        <v>723</v>
      </c>
      <c r="C104" s="51" t="s">
        <v>724</v>
      </c>
      <c r="D104" s="72" t="s">
        <v>483</v>
      </c>
      <c r="E104" s="73">
        <v>0.076</v>
      </c>
      <c r="F104" s="53" t="s">
        <v>725</v>
      </c>
      <c r="G104" s="53">
        <v>898.32</v>
      </c>
      <c r="H104" s="74">
        <v>54459</v>
      </c>
      <c r="I104" s="74">
        <v>4138.88</v>
      </c>
      <c r="J104" s="53" t="s">
        <v>726</v>
      </c>
      <c r="K104" s="53">
        <v>4192.78</v>
      </c>
      <c r="L104" s="75"/>
      <c r="M104" s="74">
        <f t="shared" si="3"/>
        <v>4.667356843886365</v>
      </c>
      <c r="N104" s="72" t="s">
        <v>727</v>
      </c>
    </row>
    <row r="105" spans="1:14" ht="60">
      <c r="A105" s="70">
        <v>78</v>
      </c>
      <c r="B105" s="71" t="s">
        <v>728</v>
      </c>
      <c r="C105" s="51" t="s">
        <v>729</v>
      </c>
      <c r="D105" s="72" t="s">
        <v>620</v>
      </c>
      <c r="E105" s="73">
        <v>5</v>
      </c>
      <c r="F105" s="53" t="s">
        <v>730</v>
      </c>
      <c r="G105" s="53">
        <v>211.5</v>
      </c>
      <c r="H105" s="74">
        <v>104.76</v>
      </c>
      <c r="I105" s="74">
        <v>523.8</v>
      </c>
      <c r="J105" s="53" t="s">
        <v>731</v>
      </c>
      <c r="K105" s="53">
        <v>536.4</v>
      </c>
      <c r="L105" s="75"/>
      <c r="M105" s="74">
        <f t="shared" si="3"/>
        <v>2.5361702127659576</v>
      </c>
      <c r="N105" s="72" t="s">
        <v>732</v>
      </c>
    </row>
    <row r="106" spans="1:14" ht="60">
      <c r="A106" s="70">
        <v>79</v>
      </c>
      <c r="B106" s="71" t="s">
        <v>733</v>
      </c>
      <c r="C106" s="51" t="s">
        <v>734</v>
      </c>
      <c r="D106" s="72" t="s">
        <v>620</v>
      </c>
      <c r="E106" s="73">
        <v>4</v>
      </c>
      <c r="F106" s="53" t="s">
        <v>735</v>
      </c>
      <c r="G106" s="53">
        <v>272</v>
      </c>
      <c r="H106" s="74">
        <v>183.14</v>
      </c>
      <c r="I106" s="74">
        <v>732.56</v>
      </c>
      <c r="J106" s="53" t="s">
        <v>736</v>
      </c>
      <c r="K106" s="53">
        <v>750.28</v>
      </c>
      <c r="L106" s="75"/>
      <c r="M106" s="74">
        <f t="shared" si="3"/>
        <v>2.7583823529411764</v>
      </c>
      <c r="N106" s="72" t="s">
        <v>737</v>
      </c>
    </row>
    <row r="107" spans="1:14" ht="60">
      <c r="A107" s="70">
        <v>80</v>
      </c>
      <c r="B107" s="71" t="s">
        <v>738</v>
      </c>
      <c r="C107" s="51" t="s">
        <v>739</v>
      </c>
      <c r="D107" s="72" t="s">
        <v>620</v>
      </c>
      <c r="E107" s="73">
        <v>1</v>
      </c>
      <c r="F107" s="53" t="s">
        <v>740</v>
      </c>
      <c r="G107" s="53">
        <v>173</v>
      </c>
      <c r="H107" s="74">
        <v>422.03</v>
      </c>
      <c r="I107" s="74">
        <v>422.03</v>
      </c>
      <c r="J107" s="53" t="s">
        <v>741</v>
      </c>
      <c r="K107" s="53">
        <v>432.32</v>
      </c>
      <c r="L107" s="75"/>
      <c r="M107" s="74">
        <f t="shared" si="3"/>
        <v>2.4989595375722544</v>
      </c>
      <c r="N107" s="72" t="s">
        <v>742</v>
      </c>
    </row>
    <row r="108" spans="1:14" ht="48">
      <c r="A108" s="70">
        <v>81</v>
      </c>
      <c r="B108" s="71" t="s">
        <v>743</v>
      </c>
      <c r="C108" s="51" t="s">
        <v>744</v>
      </c>
      <c r="D108" s="72" t="s">
        <v>620</v>
      </c>
      <c r="E108" s="73">
        <v>2</v>
      </c>
      <c r="F108" s="53" t="s">
        <v>715</v>
      </c>
      <c r="G108" s="53">
        <v>134.6</v>
      </c>
      <c r="H108" s="74">
        <v>44.5</v>
      </c>
      <c r="I108" s="74">
        <v>89</v>
      </c>
      <c r="J108" s="53" t="s">
        <v>745</v>
      </c>
      <c r="K108" s="53">
        <v>91.16</v>
      </c>
      <c r="L108" s="75"/>
      <c r="M108" s="74">
        <f t="shared" si="3"/>
        <v>0.6772659732540862</v>
      </c>
      <c r="N108" s="72" t="s">
        <v>746</v>
      </c>
    </row>
    <row r="109" spans="1:14" ht="48">
      <c r="A109" s="70">
        <v>82</v>
      </c>
      <c r="B109" s="71" t="s">
        <v>747</v>
      </c>
      <c r="C109" s="51" t="s">
        <v>748</v>
      </c>
      <c r="D109" s="72" t="s">
        <v>620</v>
      </c>
      <c r="E109" s="73">
        <v>1</v>
      </c>
      <c r="F109" s="53" t="s">
        <v>749</v>
      </c>
      <c r="G109" s="53">
        <v>128</v>
      </c>
      <c r="H109" s="74">
        <v>338.2</v>
      </c>
      <c r="I109" s="74">
        <v>338.2</v>
      </c>
      <c r="J109" s="53" t="s">
        <v>750</v>
      </c>
      <c r="K109" s="53">
        <v>345.48</v>
      </c>
      <c r="L109" s="75"/>
      <c r="M109" s="74">
        <f t="shared" si="3"/>
        <v>2.6990625</v>
      </c>
      <c r="N109" s="72" t="s">
        <v>751</v>
      </c>
    </row>
    <row r="110" spans="1:14" ht="60">
      <c r="A110" s="70">
        <v>83</v>
      </c>
      <c r="B110" s="71" t="s">
        <v>752</v>
      </c>
      <c r="C110" s="51" t="s">
        <v>753</v>
      </c>
      <c r="D110" s="72" t="s">
        <v>620</v>
      </c>
      <c r="E110" s="73">
        <v>3</v>
      </c>
      <c r="F110" s="53" t="s">
        <v>754</v>
      </c>
      <c r="G110" s="53">
        <v>363</v>
      </c>
      <c r="H110" s="74">
        <v>174.58</v>
      </c>
      <c r="I110" s="74">
        <v>523.74</v>
      </c>
      <c r="J110" s="53" t="s">
        <v>755</v>
      </c>
      <c r="K110" s="53">
        <v>536.4</v>
      </c>
      <c r="L110" s="75"/>
      <c r="M110" s="74">
        <f t="shared" si="3"/>
        <v>1.4776859504132231</v>
      </c>
      <c r="N110" s="72" t="s">
        <v>756</v>
      </c>
    </row>
    <row r="111" spans="1:14" ht="48">
      <c r="A111" s="70">
        <v>84</v>
      </c>
      <c r="B111" s="71" t="s">
        <v>757</v>
      </c>
      <c r="C111" s="51" t="s">
        <v>758</v>
      </c>
      <c r="D111" s="72" t="s">
        <v>620</v>
      </c>
      <c r="E111" s="73">
        <v>1</v>
      </c>
      <c r="F111" s="53" t="s">
        <v>759</v>
      </c>
      <c r="G111" s="53">
        <v>58.2</v>
      </c>
      <c r="H111" s="74">
        <v>108.47</v>
      </c>
      <c r="I111" s="74">
        <v>108.47</v>
      </c>
      <c r="J111" s="53" t="s">
        <v>760</v>
      </c>
      <c r="K111" s="53">
        <v>110.91</v>
      </c>
      <c r="L111" s="75"/>
      <c r="M111" s="74">
        <f t="shared" si="3"/>
        <v>1.9056701030927834</v>
      </c>
      <c r="N111" s="72" t="s">
        <v>761</v>
      </c>
    </row>
    <row r="112" spans="1:14" ht="48">
      <c r="A112" s="70">
        <v>85</v>
      </c>
      <c r="B112" s="71" t="s">
        <v>762</v>
      </c>
      <c r="C112" s="51" t="s">
        <v>763</v>
      </c>
      <c r="D112" s="72" t="s">
        <v>620</v>
      </c>
      <c r="E112" s="73">
        <v>1</v>
      </c>
      <c r="F112" s="53" t="s">
        <v>764</v>
      </c>
      <c r="G112" s="53">
        <v>132</v>
      </c>
      <c r="H112" s="74">
        <v>233.9</v>
      </c>
      <c r="I112" s="74">
        <v>233.9</v>
      </c>
      <c r="J112" s="53" t="s">
        <v>765</v>
      </c>
      <c r="K112" s="53">
        <v>239.28</v>
      </c>
      <c r="L112" s="75"/>
      <c r="M112" s="74">
        <f t="shared" si="3"/>
        <v>1.8127272727272727</v>
      </c>
      <c r="N112" s="72" t="s">
        <v>766</v>
      </c>
    </row>
    <row r="113" spans="1:14" ht="24">
      <c r="A113" s="70">
        <v>86</v>
      </c>
      <c r="B113" s="71" t="s">
        <v>767</v>
      </c>
      <c r="C113" s="51" t="s">
        <v>768</v>
      </c>
      <c r="D113" s="72" t="s">
        <v>769</v>
      </c>
      <c r="E113" s="73">
        <v>4</v>
      </c>
      <c r="F113" s="53" t="s">
        <v>770</v>
      </c>
      <c r="G113" s="53">
        <v>301.92</v>
      </c>
      <c r="H113" s="74"/>
      <c r="I113" s="74"/>
      <c r="J113" s="53" t="s">
        <v>771</v>
      </c>
      <c r="K113" s="53">
        <v>760.88</v>
      </c>
      <c r="L113" s="75"/>
      <c r="M113" s="74">
        <f t="shared" si="3"/>
        <v>2.520137784843667</v>
      </c>
      <c r="N113" s="72"/>
    </row>
    <row r="114" spans="1:14" ht="24">
      <c r="A114" s="70">
        <v>87</v>
      </c>
      <c r="B114" s="71" t="s">
        <v>772</v>
      </c>
      <c r="C114" s="51" t="s">
        <v>773</v>
      </c>
      <c r="D114" s="72" t="s">
        <v>769</v>
      </c>
      <c r="E114" s="73">
        <v>4</v>
      </c>
      <c r="F114" s="53" t="s">
        <v>774</v>
      </c>
      <c r="G114" s="53">
        <v>230.8</v>
      </c>
      <c r="H114" s="74"/>
      <c r="I114" s="74"/>
      <c r="J114" s="53" t="s">
        <v>775</v>
      </c>
      <c r="K114" s="53">
        <v>581.6</v>
      </c>
      <c r="L114" s="75"/>
      <c r="M114" s="74">
        <f t="shared" si="3"/>
        <v>2.5199306759098787</v>
      </c>
      <c r="N114" s="72"/>
    </row>
    <row r="115" spans="1:14" ht="24">
      <c r="A115" s="70">
        <v>88</v>
      </c>
      <c r="B115" s="71" t="s">
        <v>776</v>
      </c>
      <c r="C115" s="51" t="s">
        <v>777</v>
      </c>
      <c r="D115" s="72" t="s">
        <v>769</v>
      </c>
      <c r="E115" s="73">
        <v>2</v>
      </c>
      <c r="F115" s="53" t="s">
        <v>778</v>
      </c>
      <c r="G115" s="53">
        <v>201.78</v>
      </c>
      <c r="H115" s="74"/>
      <c r="I115" s="74"/>
      <c r="J115" s="53" t="s">
        <v>779</v>
      </c>
      <c r="K115" s="53">
        <v>508.48</v>
      </c>
      <c r="L115" s="75"/>
      <c r="M115" s="74">
        <f t="shared" si="3"/>
        <v>2.519972247001685</v>
      </c>
      <c r="N115" s="72"/>
    </row>
    <row r="116" spans="1:14" ht="12.75">
      <c r="A116" s="76"/>
      <c r="B116" s="77" t="s">
        <v>49</v>
      </c>
      <c r="C116" s="78" t="s">
        <v>780</v>
      </c>
      <c r="D116" s="79" t="s">
        <v>423</v>
      </c>
      <c r="E116" s="80"/>
      <c r="F116" s="81" t="s">
        <v>424</v>
      </c>
      <c r="G116" s="81">
        <v>17408</v>
      </c>
      <c r="H116" s="82"/>
      <c r="I116" s="82"/>
      <c r="J116" s="81" t="s">
        <v>424</v>
      </c>
      <c r="K116" s="81">
        <v>60983</v>
      </c>
      <c r="L116" s="83"/>
      <c r="M116" s="82">
        <f t="shared" si="3"/>
        <v>3.5031594669117645</v>
      </c>
      <c r="N116" s="79"/>
    </row>
    <row r="117" spans="1:14" ht="17.25" customHeight="1">
      <c r="A117" s="128" t="s">
        <v>781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</row>
    <row r="118" spans="1:14" ht="24">
      <c r="A118" s="70">
        <v>90</v>
      </c>
      <c r="B118" s="71" t="s">
        <v>782</v>
      </c>
      <c r="C118" s="51" t="s">
        <v>783</v>
      </c>
      <c r="D118" s="72" t="s">
        <v>769</v>
      </c>
      <c r="E118" s="73">
        <v>1</v>
      </c>
      <c r="F118" s="53" t="s">
        <v>784</v>
      </c>
      <c r="G118" s="53">
        <v>12105.45</v>
      </c>
      <c r="H118" s="74"/>
      <c r="I118" s="74"/>
      <c r="J118" s="53" t="s">
        <v>785</v>
      </c>
      <c r="K118" s="53">
        <v>40432.2</v>
      </c>
      <c r="L118" s="75"/>
      <c r="M118" s="74">
        <f>IF(ISNUMBER(K118/G118),IF(NOT(K118/G118=0),K118/G118," ")," ")</f>
        <v>3.3399997521777376</v>
      </c>
      <c r="N118" s="72"/>
    </row>
    <row r="119" spans="1:14" ht="24">
      <c r="A119" s="70">
        <v>91</v>
      </c>
      <c r="B119" s="71" t="s">
        <v>786</v>
      </c>
      <c r="C119" s="51" t="s">
        <v>787</v>
      </c>
      <c r="D119" s="72" t="s">
        <v>769</v>
      </c>
      <c r="E119" s="73">
        <v>1</v>
      </c>
      <c r="F119" s="53" t="s">
        <v>788</v>
      </c>
      <c r="G119" s="53">
        <v>14635.39</v>
      </c>
      <c r="H119" s="74"/>
      <c r="I119" s="74"/>
      <c r="J119" s="53" t="s">
        <v>789</v>
      </c>
      <c r="K119" s="53">
        <v>48882.2</v>
      </c>
      <c r="L119" s="75"/>
      <c r="M119" s="74">
        <f>IF(ISNUMBER(K119/G119),IF(NOT(K119/G119=0),K119/G119," ")," ")</f>
        <v>3.339999822348431</v>
      </c>
      <c r="N119" s="72"/>
    </row>
    <row r="120" spans="1:14" ht="24">
      <c r="A120" s="70">
        <v>92</v>
      </c>
      <c r="B120" s="71" t="s">
        <v>790</v>
      </c>
      <c r="C120" s="51" t="s">
        <v>791</v>
      </c>
      <c r="D120" s="72" t="s">
        <v>769</v>
      </c>
      <c r="E120" s="73">
        <v>1</v>
      </c>
      <c r="F120" s="53" t="s">
        <v>792</v>
      </c>
      <c r="G120" s="53">
        <v>10990.31</v>
      </c>
      <c r="H120" s="74"/>
      <c r="I120" s="74"/>
      <c r="J120" s="53" t="s">
        <v>793</v>
      </c>
      <c r="K120" s="53">
        <v>36707.63</v>
      </c>
      <c r="L120" s="75"/>
      <c r="M120" s="74">
        <f>IF(ISNUMBER(K120/G120),IF(NOT(K120/G120=0),K120/G120," ")," ")</f>
        <v>3.3399995086580816</v>
      </c>
      <c r="N120" s="72"/>
    </row>
    <row r="121" spans="1:14" ht="24">
      <c r="A121" s="70">
        <v>93</v>
      </c>
      <c r="B121" s="71" t="s">
        <v>794</v>
      </c>
      <c r="C121" s="51" t="s">
        <v>795</v>
      </c>
      <c r="D121" s="72" t="s">
        <v>769</v>
      </c>
      <c r="E121" s="73">
        <v>1</v>
      </c>
      <c r="F121" s="53" t="s">
        <v>796</v>
      </c>
      <c r="G121" s="53">
        <v>51588.35</v>
      </c>
      <c r="H121" s="74"/>
      <c r="I121" s="74"/>
      <c r="J121" s="53" t="s">
        <v>797</v>
      </c>
      <c r="K121" s="53">
        <v>172305.08</v>
      </c>
      <c r="L121" s="75"/>
      <c r="M121" s="74">
        <f>IF(ISNUMBER(K121/G121),IF(NOT(K121/G121=0),K121/G121," ")," ")</f>
        <v>3.339999825542007</v>
      </c>
      <c r="N121" s="72"/>
    </row>
    <row r="122" spans="1:14" ht="12.75">
      <c r="A122" s="76"/>
      <c r="B122" s="77" t="s">
        <v>49</v>
      </c>
      <c r="C122" s="78" t="s">
        <v>798</v>
      </c>
      <c r="D122" s="79" t="s">
        <v>423</v>
      </c>
      <c r="E122" s="80"/>
      <c r="F122" s="81" t="s">
        <v>424</v>
      </c>
      <c r="G122" s="81">
        <v>89318</v>
      </c>
      <c r="H122" s="82"/>
      <c r="I122" s="82"/>
      <c r="J122" s="81" t="s">
        <v>424</v>
      </c>
      <c r="K122" s="81">
        <v>298327</v>
      </c>
      <c r="L122" s="83"/>
      <c r="M122" s="82">
        <f>IF(ISNUMBER(K122/G122),IF(NOT(K122/G122=0),K122/G122," ")," ")</f>
        <v>3.340054636243534</v>
      </c>
      <c r="N122" s="79"/>
    </row>
    <row r="123" spans="1:14" ht="17.25" customHeight="1">
      <c r="A123" s="129" t="s">
        <v>799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4" spans="1:14" ht="17.25" customHeight="1">
      <c r="A124" s="128" t="s">
        <v>480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1:14" ht="12.75">
      <c r="A125" s="70">
        <v>95</v>
      </c>
      <c r="B125" s="71" t="s">
        <v>800</v>
      </c>
      <c r="C125" s="51" t="s">
        <v>801</v>
      </c>
      <c r="D125" s="72" t="s">
        <v>483</v>
      </c>
      <c r="E125" s="73">
        <v>0.076</v>
      </c>
      <c r="F125" s="53" t="s">
        <v>421</v>
      </c>
      <c r="G125" s="53"/>
      <c r="H125" s="74"/>
      <c r="I125" s="74"/>
      <c r="J125" s="53" t="s">
        <v>421</v>
      </c>
      <c r="K125" s="53"/>
      <c r="L125" s="75"/>
      <c r="M125" s="74" t="str">
        <f>IF(ISNUMBER(K125/G125),IF(NOT(K125/G125=0),K125/G125," ")," ")</f>
        <v> </v>
      </c>
      <c r="N125" s="72"/>
    </row>
    <row r="126" spans="1:14" ht="12.75">
      <c r="A126" s="84"/>
      <c r="B126" s="85" t="s">
        <v>49</v>
      </c>
      <c r="C126" s="86" t="s">
        <v>780</v>
      </c>
      <c r="D126" s="87" t="s">
        <v>423</v>
      </c>
      <c r="E126" s="88"/>
      <c r="F126" s="89" t="s">
        <v>424</v>
      </c>
      <c r="G126" s="89">
        <v>17408</v>
      </c>
      <c r="H126" s="90"/>
      <c r="I126" s="90"/>
      <c r="J126" s="89" t="s">
        <v>424</v>
      </c>
      <c r="K126" s="89">
        <v>60983</v>
      </c>
      <c r="L126" s="91"/>
      <c r="M126" s="90">
        <f>IF(ISNUMBER(K126/G126),IF(NOT(K126/G126=0),K126/G126," ")," ")</f>
        <v>3.5031594669117645</v>
      </c>
      <c r="N126" s="87"/>
    </row>
    <row r="127" spans="1:14" ht="12.75">
      <c r="A127" s="126" t="s">
        <v>382</v>
      </c>
      <c r="B127" s="108"/>
      <c r="C127" s="108"/>
      <c r="D127" s="108"/>
      <c r="E127" s="108"/>
      <c r="F127" s="108"/>
      <c r="G127" s="92">
        <v>117293</v>
      </c>
      <c r="H127" s="93"/>
      <c r="I127" s="93"/>
      <c r="J127" s="93"/>
      <c r="K127" s="92">
        <v>432052</v>
      </c>
      <c r="L127" s="94"/>
      <c r="M127" s="92">
        <f aca="true" ca="1" t="shared" si="4" ref="M127:M142">IF(ISNUMBER(INDIRECT("K"&amp;ROW())/INDIRECT("G"&amp;ROW())),INDIRECT("K"&amp;ROW())/INDIRECT("G"&amp;ROW())," ")</f>
        <v>3.6835275762406963</v>
      </c>
      <c r="N127" s="95" t="s">
        <v>802</v>
      </c>
    </row>
    <row r="128" spans="1:14" ht="12.75">
      <c r="A128" s="126" t="s">
        <v>387</v>
      </c>
      <c r="B128" s="108"/>
      <c r="C128" s="108"/>
      <c r="D128" s="108"/>
      <c r="E128" s="108"/>
      <c r="F128" s="108"/>
      <c r="G128" s="92">
        <v>119406</v>
      </c>
      <c r="H128" s="93"/>
      <c r="I128" s="93"/>
      <c r="J128" s="93"/>
      <c r="K128" s="92">
        <v>446599</v>
      </c>
      <c r="L128" s="94"/>
      <c r="M128" s="92">
        <f ca="1" t="shared" si="4"/>
        <v>3.7401721856523125</v>
      </c>
      <c r="N128" s="95" t="s">
        <v>802</v>
      </c>
    </row>
    <row r="129" spans="1:14" ht="12.75">
      <c r="A129" s="126" t="s">
        <v>67</v>
      </c>
      <c r="B129" s="108"/>
      <c r="C129" s="108"/>
      <c r="D129" s="108"/>
      <c r="E129" s="108"/>
      <c r="F129" s="108"/>
      <c r="G129" s="92"/>
      <c r="H129" s="93"/>
      <c r="I129" s="93"/>
      <c r="J129" s="93"/>
      <c r="K129" s="92"/>
      <c r="L129" s="94"/>
      <c r="M129" s="92" t="str">
        <f ca="1" t="shared" si="4"/>
        <v> </v>
      </c>
      <c r="N129" s="95" t="s">
        <v>802</v>
      </c>
    </row>
    <row r="130" spans="1:14" ht="39" customHeight="1">
      <c r="A130" s="126" t="s">
        <v>388</v>
      </c>
      <c r="B130" s="108"/>
      <c r="C130" s="108"/>
      <c r="D130" s="108"/>
      <c r="E130" s="108"/>
      <c r="F130" s="108"/>
      <c r="G130" s="92">
        <v>2113</v>
      </c>
      <c r="H130" s="93"/>
      <c r="I130" s="93"/>
      <c r="J130" s="93"/>
      <c r="K130" s="92">
        <v>14547</v>
      </c>
      <c r="L130" s="94"/>
      <c r="M130" s="92">
        <f ca="1" t="shared" si="4"/>
        <v>6.8845243729294845</v>
      </c>
      <c r="N130" s="95" t="s">
        <v>802</v>
      </c>
    </row>
    <row r="131" spans="1:14" ht="12.75">
      <c r="A131" s="126" t="s">
        <v>71</v>
      </c>
      <c r="B131" s="108"/>
      <c r="C131" s="108"/>
      <c r="D131" s="108"/>
      <c r="E131" s="108"/>
      <c r="F131" s="108"/>
      <c r="G131" s="92"/>
      <c r="H131" s="93"/>
      <c r="I131" s="93"/>
      <c r="J131" s="93"/>
      <c r="K131" s="92"/>
      <c r="L131" s="94"/>
      <c r="M131" s="92" t="str">
        <f ca="1" t="shared" si="4"/>
        <v> </v>
      </c>
      <c r="N131" s="95" t="s">
        <v>802</v>
      </c>
    </row>
    <row r="132" spans="1:14" ht="12.75">
      <c r="A132" s="126" t="s">
        <v>72</v>
      </c>
      <c r="B132" s="108"/>
      <c r="C132" s="108"/>
      <c r="D132" s="108"/>
      <c r="E132" s="108"/>
      <c r="F132" s="108"/>
      <c r="G132" s="92">
        <v>6177</v>
      </c>
      <c r="H132" s="93"/>
      <c r="I132" s="93"/>
      <c r="J132" s="93"/>
      <c r="K132" s="92">
        <v>61377</v>
      </c>
      <c r="L132" s="94"/>
      <c r="M132" s="92">
        <f ca="1" t="shared" si="4"/>
        <v>9.936376881981545</v>
      </c>
      <c r="N132" s="95" t="s">
        <v>802</v>
      </c>
    </row>
    <row r="133" spans="1:14" ht="12.75">
      <c r="A133" s="126" t="s">
        <v>73</v>
      </c>
      <c r="B133" s="108"/>
      <c r="C133" s="108"/>
      <c r="D133" s="108"/>
      <c r="E133" s="108"/>
      <c r="F133" s="108"/>
      <c r="G133" s="92">
        <v>17408</v>
      </c>
      <c r="H133" s="93"/>
      <c r="I133" s="93"/>
      <c r="J133" s="93"/>
      <c r="K133" s="92">
        <v>60983</v>
      </c>
      <c r="L133" s="94"/>
      <c r="M133" s="92">
        <f ca="1" t="shared" si="4"/>
        <v>3.5031594669117645</v>
      </c>
      <c r="N133" s="95" t="s">
        <v>802</v>
      </c>
    </row>
    <row r="134" spans="1:14" ht="12.75">
      <c r="A134" s="126" t="s">
        <v>74</v>
      </c>
      <c r="B134" s="108"/>
      <c r="C134" s="108"/>
      <c r="D134" s="108"/>
      <c r="E134" s="108"/>
      <c r="F134" s="108"/>
      <c r="G134" s="92">
        <v>7191</v>
      </c>
      <c r="H134" s="93"/>
      <c r="I134" s="93"/>
      <c r="J134" s="93"/>
      <c r="K134" s="92">
        <v>32733</v>
      </c>
      <c r="L134" s="94"/>
      <c r="M134" s="92">
        <f ca="1" t="shared" si="4"/>
        <v>4.551939924906133</v>
      </c>
      <c r="N134" s="95" t="s">
        <v>802</v>
      </c>
    </row>
    <row r="135" spans="1:14" ht="12.75">
      <c r="A135" s="127" t="s">
        <v>75</v>
      </c>
      <c r="B135" s="106"/>
      <c r="C135" s="106"/>
      <c r="D135" s="106"/>
      <c r="E135" s="106"/>
      <c r="F135" s="106"/>
      <c r="G135" s="92">
        <v>5047</v>
      </c>
      <c r="H135" s="93"/>
      <c r="I135" s="93"/>
      <c r="J135" s="93"/>
      <c r="K135" s="92">
        <v>42622</v>
      </c>
      <c r="L135" s="94"/>
      <c r="M135" s="92">
        <f ca="1" t="shared" si="4"/>
        <v>8.445016841688131</v>
      </c>
      <c r="N135" s="95" t="s">
        <v>802</v>
      </c>
    </row>
    <row r="136" spans="1:14" ht="12.75">
      <c r="A136" s="127" t="s">
        <v>76</v>
      </c>
      <c r="B136" s="106"/>
      <c r="C136" s="106"/>
      <c r="D136" s="106"/>
      <c r="E136" s="106"/>
      <c r="F136" s="106"/>
      <c r="G136" s="92">
        <v>3738</v>
      </c>
      <c r="H136" s="93"/>
      <c r="I136" s="93"/>
      <c r="J136" s="93"/>
      <c r="K136" s="92">
        <v>29708</v>
      </c>
      <c r="L136" s="94"/>
      <c r="M136" s="92">
        <f ca="1" t="shared" si="4"/>
        <v>7.947565543071161</v>
      </c>
      <c r="N136" s="95" t="s">
        <v>802</v>
      </c>
    </row>
    <row r="137" spans="1:14" ht="12.75">
      <c r="A137" s="127" t="s">
        <v>391</v>
      </c>
      <c r="B137" s="106"/>
      <c r="C137" s="106"/>
      <c r="D137" s="106"/>
      <c r="E137" s="106"/>
      <c r="F137" s="106"/>
      <c r="G137" s="92"/>
      <c r="H137" s="93"/>
      <c r="I137" s="93"/>
      <c r="J137" s="93"/>
      <c r="K137" s="92"/>
      <c r="L137" s="94"/>
      <c r="M137" s="92" t="str">
        <f ca="1" t="shared" si="4"/>
        <v> </v>
      </c>
      <c r="N137" s="95" t="s">
        <v>802</v>
      </c>
    </row>
    <row r="138" spans="1:14" ht="12.75">
      <c r="A138" s="126" t="s">
        <v>378</v>
      </c>
      <c r="B138" s="108"/>
      <c r="C138" s="108"/>
      <c r="D138" s="108"/>
      <c r="E138" s="108"/>
      <c r="F138" s="108"/>
      <c r="G138" s="92">
        <v>3816</v>
      </c>
      <c r="H138" s="93"/>
      <c r="I138" s="93"/>
      <c r="J138" s="93"/>
      <c r="K138" s="92">
        <v>18011</v>
      </c>
      <c r="L138" s="94"/>
      <c r="M138" s="92">
        <f ca="1" t="shared" si="4"/>
        <v>4.719863731656185</v>
      </c>
      <c r="N138" s="95" t="s">
        <v>802</v>
      </c>
    </row>
    <row r="139" spans="1:14" ht="12.75">
      <c r="A139" s="126" t="s">
        <v>379</v>
      </c>
      <c r="B139" s="108"/>
      <c r="C139" s="108"/>
      <c r="D139" s="108"/>
      <c r="E139" s="108"/>
      <c r="F139" s="108"/>
      <c r="G139" s="92">
        <v>35057</v>
      </c>
      <c r="H139" s="93"/>
      <c r="I139" s="93"/>
      <c r="J139" s="93"/>
      <c r="K139" s="92">
        <v>202591</v>
      </c>
      <c r="L139" s="94"/>
      <c r="M139" s="92">
        <f ca="1" t="shared" si="4"/>
        <v>5.77890292951479</v>
      </c>
      <c r="N139" s="95" t="s">
        <v>802</v>
      </c>
    </row>
    <row r="140" spans="1:14" ht="12.75">
      <c r="A140" s="126" t="s">
        <v>380</v>
      </c>
      <c r="B140" s="108"/>
      <c r="C140" s="108"/>
      <c r="D140" s="108"/>
      <c r="E140" s="108"/>
      <c r="F140" s="108"/>
      <c r="G140" s="92">
        <v>89318</v>
      </c>
      <c r="H140" s="93"/>
      <c r="I140" s="93"/>
      <c r="J140" s="93"/>
      <c r="K140" s="92">
        <v>298327</v>
      </c>
      <c r="L140" s="94"/>
      <c r="M140" s="92">
        <f ca="1" t="shared" si="4"/>
        <v>3.340054636243534</v>
      </c>
      <c r="N140" s="95" t="s">
        <v>802</v>
      </c>
    </row>
    <row r="141" spans="1:14" ht="12.75">
      <c r="A141" s="126" t="s">
        <v>79</v>
      </c>
      <c r="B141" s="108"/>
      <c r="C141" s="108"/>
      <c r="D141" s="108"/>
      <c r="E141" s="108"/>
      <c r="F141" s="108"/>
      <c r="G141" s="92">
        <v>128191</v>
      </c>
      <c r="H141" s="93"/>
      <c r="I141" s="93"/>
      <c r="J141" s="93"/>
      <c r="K141" s="92">
        <v>518929</v>
      </c>
      <c r="L141" s="94"/>
      <c r="M141" s="92">
        <f ca="1" t="shared" si="4"/>
        <v>4.048092299771435</v>
      </c>
      <c r="N141" s="95" t="s">
        <v>802</v>
      </c>
    </row>
    <row r="142" spans="1:14" ht="12.75">
      <c r="A142" s="127" t="s">
        <v>392</v>
      </c>
      <c r="B142" s="106"/>
      <c r="C142" s="106"/>
      <c r="D142" s="106"/>
      <c r="E142" s="106"/>
      <c r="F142" s="106"/>
      <c r="G142" s="92">
        <v>128191</v>
      </c>
      <c r="H142" s="93"/>
      <c r="I142" s="93"/>
      <c r="J142" s="93"/>
      <c r="K142" s="92">
        <v>518929</v>
      </c>
      <c r="L142" s="94"/>
      <c r="M142" s="92">
        <f ca="1" t="shared" si="4"/>
        <v>4.048092299771435</v>
      </c>
      <c r="N142" s="95" t="s">
        <v>802</v>
      </c>
    </row>
    <row r="143" spans="1:14" ht="12.75">
      <c r="A143" s="29"/>
      <c r="G143" s="44"/>
      <c r="H143" s="45"/>
      <c r="I143" s="45"/>
      <c r="J143" s="45"/>
      <c r="K143" s="44"/>
      <c r="L143" s="46"/>
      <c r="M143" s="44"/>
      <c r="N143" s="29"/>
    </row>
    <row r="144" spans="1:14" ht="12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7"/>
      <c r="M144" s="3"/>
      <c r="N144" s="3"/>
    </row>
    <row r="145" spans="1:14" ht="12.75">
      <c r="A145" s="31" t="s">
        <v>17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7"/>
      <c r="M145" s="3"/>
      <c r="N145" s="3"/>
    </row>
    <row r="146" spans="1:14" ht="12.7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7"/>
      <c r="M146" s="3"/>
      <c r="N146" s="3"/>
    </row>
    <row r="147" spans="1:14" ht="12.75">
      <c r="A147" s="31" t="s">
        <v>18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7"/>
      <c r="M147" s="3"/>
      <c r="N147" s="3"/>
    </row>
  </sheetData>
  <sheetProtection/>
  <mergeCells count="50"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A24:N24"/>
    <mergeCell ref="A25:N25"/>
    <mergeCell ref="A34:N34"/>
    <mergeCell ref="A54:N54"/>
    <mergeCell ref="A117:N117"/>
    <mergeCell ref="A123:N123"/>
    <mergeCell ref="A137:F137"/>
    <mergeCell ref="A124:N124"/>
    <mergeCell ref="A127:F127"/>
    <mergeCell ref="A128:F128"/>
    <mergeCell ref="A129:F129"/>
    <mergeCell ref="A130:F130"/>
    <mergeCell ref="A131:F131"/>
    <mergeCell ref="A138:F138"/>
    <mergeCell ref="A139:F139"/>
    <mergeCell ref="A140:F140"/>
    <mergeCell ref="A141:F141"/>
    <mergeCell ref="A142:F142"/>
    <mergeCell ref="A132:F132"/>
    <mergeCell ref="A133:F133"/>
    <mergeCell ref="A134:F134"/>
    <mergeCell ref="A135:F135"/>
    <mergeCell ref="A136:F13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2010-11-13T04:25:45Z</cp:lastPrinted>
  <dcterms:created xsi:type="dcterms:W3CDTF">2003-01-28T12:33:10Z</dcterms:created>
  <dcterms:modified xsi:type="dcterms:W3CDTF">2013-07-11T12:12:03Z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