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ВЦП 2015" sheetId="1" r:id="rId1"/>
    <sheet name="МП 2015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56" i="2" l="1"/>
  <c r="F56" i="2"/>
  <c r="J69" i="1"/>
  <c r="J70" i="1" s="1"/>
  <c r="I76" i="2"/>
  <c r="F76" i="2"/>
  <c r="I70" i="2"/>
  <c r="F73" i="2"/>
  <c r="F72" i="2"/>
  <c r="F71" i="2"/>
  <c r="F70" i="2"/>
  <c r="J70" i="2" s="1"/>
  <c r="J72" i="2" l="1"/>
  <c r="J76" i="2"/>
  <c r="J77" i="2" s="1"/>
  <c r="J78" i="2" s="1"/>
  <c r="J73" i="2"/>
  <c r="J56" i="2"/>
  <c r="J71" i="2"/>
  <c r="J74" i="2" s="1"/>
  <c r="J75" i="2" s="1"/>
  <c r="H60" i="2"/>
  <c r="F64" i="2"/>
  <c r="F63" i="2"/>
  <c r="F61" i="2"/>
  <c r="F62" i="2"/>
  <c r="F60" i="2"/>
  <c r="G60" i="2" l="1"/>
  <c r="I64" i="2" s="1"/>
  <c r="J64" i="2" s="1"/>
  <c r="I55" i="2"/>
  <c r="F55" i="2"/>
  <c r="I54" i="2"/>
  <c r="F54" i="2"/>
  <c r="I53" i="2"/>
  <c r="F53" i="2"/>
  <c r="I52" i="2"/>
  <c r="F52" i="2"/>
  <c r="I67" i="2" l="1"/>
  <c r="J67" i="2" s="1"/>
  <c r="I63" i="2"/>
  <c r="J63" i="2" s="1"/>
  <c r="J52" i="2"/>
  <c r="J53" i="2"/>
  <c r="J54" i="2"/>
  <c r="J55" i="2"/>
  <c r="I66" i="2"/>
  <c r="J66" i="2" s="1"/>
  <c r="I65" i="2"/>
  <c r="J65" i="2" s="1"/>
  <c r="I60" i="2"/>
  <c r="I49" i="2"/>
  <c r="F49" i="2"/>
  <c r="I48" i="2"/>
  <c r="F48" i="2"/>
  <c r="I47" i="2"/>
  <c r="F47" i="2"/>
  <c r="I46" i="2"/>
  <c r="F46" i="2"/>
  <c r="J46" i="2" l="1"/>
  <c r="J47" i="2"/>
  <c r="J48" i="2"/>
  <c r="J49" i="2"/>
  <c r="J57" i="2"/>
  <c r="J58" i="2" s="1"/>
  <c r="J60" i="2"/>
  <c r="J61" i="2"/>
  <c r="J62" i="2"/>
  <c r="F38" i="2"/>
  <c r="I34" i="2"/>
  <c r="F35" i="2"/>
  <c r="J35" i="2" s="1"/>
  <c r="F36" i="2"/>
  <c r="J36" i="2" s="1"/>
  <c r="F37" i="2"/>
  <c r="J37" i="2" s="1"/>
  <c r="F39" i="2"/>
  <c r="J39" i="2" s="1"/>
  <c r="F40" i="2"/>
  <c r="J40" i="2" s="1"/>
  <c r="F41" i="2"/>
  <c r="J41" i="2" s="1"/>
  <c r="F42" i="2"/>
  <c r="J42" i="2" s="1"/>
  <c r="F43" i="2"/>
  <c r="J43" i="2" s="1"/>
  <c r="F34" i="2"/>
  <c r="J34" i="2" s="1"/>
  <c r="I25" i="2"/>
  <c r="I26" i="2"/>
  <c r="I27" i="2"/>
  <c r="I28" i="2"/>
  <c r="I29" i="2"/>
  <c r="I30" i="2"/>
  <c r="I31" i="2"/>
  <c r="I24" i="2"/>
  <c r="F25" i="2"/>
  <c r="F26" i="2"/>
  <c r="F27" i="2"/>
  <c r="F28" i="2"/>
  <c r="F29" i="2"/>
  <c r="F30" i="2"/>
  <c r="F31" i="2"/>
  <c r="F24" i="2"/>
  <c r="J24" i="2" s="1"/>
  <c r="F21" i="2"/>
  <c r="F20" i="2"/>
  <c r="J50" i="2" l="1"/>
  <c r="J51" i="2" s="1"/>
  <c r="J38" i="2"/>
  <c r="J44" i="2" s="1"/>
  <c r="J45" i="2" s="1"/>
  <c r="J31" i="2"/>
  <c r="J25" i="2"/>
  <c r="J68" i="2"/>
  <c r="J69" i="2" s="1"/>
  <c r="J29" i="2"/>
  <c r="J27" i="2"/>
  <c r="J30" i="2"/>
  <c r="J28" i="2"/>
  <c r="J26" i="2"/>
  <c r="I19" i="2"/>
  <c r="J21" i="2" s="1"/>
  <c r="F16" i="2"/>
  <c r="F15" i="2"/>
  <c r="F14" i="2"/>
  <c r="F13" i="2"/>
  <c r="I11" i="2"/>
  <c r="J16" i="2" s="1"/>
  <c r="F11" i="2"/>
  <c r="I8" i="2"/>
  <c r="F8" i="2"/>
  <c r="I7" i="2"/>
  <c r="F7" i="2"/>
  <c r="J32" i="2" l="1"/>
  <c r="J33" i="2" s="1"/>
  <c r="J7" i="2"/>
  <c r="J11" i="2"/>
  <c r="J13" i="2"/>
  <c r="J15" i="2"/>
  <c r="J20" i="2"/>
  <c r="J12" i="2"/>
  <c r="J14" i="2"/>
  <c r="J19" i="2"/>
  <c r="J8" i="2"/>
  <c r="J9" i="2" l="1"/>
  <c r="J10" i="2" s="1"/>
  <c r="J17" i="2"/>
  <c r="J18" i="2" s="1"/>
  <c r="J22" i="2"/>
  <c r="J23" i="2" s="1"/>
</calcChain>
</file>

<file path=xl/comments1.xml><?xml version="1.0" encoding="utf-8"?>
<comments xmlns="http://schemas.openxmlformats.org/spreadsheetml/2006/main">
  <authors>
    <author>Автор</author>
  </authors>
  <commentList>
    <comment ref="G22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<sst xmlns="http://schemas.openxmlformats.org/spreadsheetml/2006/main" count="833" uniqueCount="431">
  <si>
    <t>Наименование индикативного показателя</t>
  </si>
  <si>
    <t>Показатель (план)</t>
  </si>
  <si>
    <t>Показатель (факт)</t>
  </si>
  <si>
    <t>1.</t>
  </si>
  <si>
    <t>2.</t>
  </si>
  <si>
    <t>3.</t>
  </si>
  <si>
    <t>4.</t>
  </si>
  <si>
    <t>5.</t>
  </si>
  <si>
    <t>6.</t>
  </si>
  <si>
    <t>7.</t>
  </si>
  <si>
    <t>8.</t>
  </si>
  <si>
    <t>Исп–ние бюджет.ср–в (план)</t>
  </si>
  <si>
    <t>Исп–ние бюджет.ср–в (факт)</t>
  </si>
  <si>
    <t>Ед. измерения</t>
  </si>
  <si>
    <t>9.</t>
  </si>
  <si>
    <t>ДИП (п.4/п.3)</t>
  </si>
  <si>
    <t>ПИБС (п.7/п.6)</t>
  </si>
  <si>
    <t>10.</t>
  </si>
  <si>
    <t>Оценка эф-ти (п.5/п.8)</t>
  </si>
  <si>
    <t>Отчёт по МП за 2015 год</t>
  </si>
  <si>
    <t>Наименование МП (ответственный)</t>
  </si>
  <si>
    <t>Процент</t>
  </si>
  <si>
    <t>–</t>
  </si>
  <si>
    <t>Итого</t>
  </si>
  <si>
    <t>Оценка эффективности</t>
  </si>
  <si>
    <t>Реконструкция и ремонт образовательных организаций КМР на 2015–2017 годы (Клюшина Т. В.)</t>
  </si>
  <si>
    <t>Кап.ремонт в МДОУ №7</t>
  </si>
  <si>
    <t>Да – 1, нет – 0</t>
  </si>
  <si>
    <t>Кап.ремонт в МОУ СОШ №131</t>
  </si>
  <si>
    <t>Комплексная безопасность образовательных учреждений КМР на 2015–2017 годы (Клюшина Т. В.)</t>
  </si>
  <si>
    <t>Уровень противопожарной безопасности образовательных учреждений</t>
  </si>
  <si>
    <t>Удельный вес аварийных образовательных учреждений, н.в ремонте</t>
  </si>
  <si>
    <t>Уровень травматизма в образовательных учреждениях</t>
  </si>
  <si>
    <t>Уровень обеспечения безопасной перевозки учащихся</t>
  </si>
  <si>
    <t>Удельный вес учреждений, обустроенных ограждением по периметру</t>
  </si>
  <si>
    <t>Удельный вес учреждений, оснащённых системой видеонаблюдения</t>
  </si>
  <si>
    <t>Развитие дошкольного образования в КМР на 2015–2017 годы</t>
  </si>
  <si>
    <t>Введение новых мест в дошкольных образовательных учреждениях</t>
  </si>
  <si>
    <t>шт.</t>
  </si>
  <si>
    <t>Увеличение охвата детей дошкольного возраста дошкольным образованием</t>
  </si>
  <si>
    <t>Количество мест в учреждениях для детей дошкольного возраста на тыс.детей</t>
  </si>
  <si>
    <t>ед.</t>
  </si>
  <si>
    <t>Организация отдыха, оздоровления и занятости детей и подростков в летний период в Карталинском муниципальном районе на 2015–2017 годы (Л.А. Перетягина)</t>
  </si>
  <si>
    <t>Приобретение технологического оборудования и посуды для лагерей дневного пребывания</t>
  </si>
  <si>
    <t>Вакцинация сотрудников пищеблока</t>
  </si>
  <si>
    <t>Деятельность лагерей с дневным пребыванием на базе образовательных организаций в летний период</t>
  </si>
  <si>
    <t>Аккарицидная обработка летних площадок,, дератизация помещений ОУ</t>
  </si>
  <si>
    <t>Подвоз детей в загородные лагеря</t>
  </si>
  <si>
    <t>Военно–полевые сборы</t>
  </si>
  <si>
    <t>Турслёты, экспедиции</t>
  </si>
  <si>
    <t>Трудоустройство несовершеннолетних</t>
  </si>
  <si>
    <t>Развитие образования в Карталинском муниципальном районе на 2015–2017 годы (Н.А.Шалашова)</t>
  </si>
  <si>
    <t>Кол–во обучающихся в обр–х учреждениях, отвечающих современ.требованиям, предъявлемым к условиям обр–ного процесса</t>
  </si>
  <si>
    <t xml:space="preserve">Кол–во базов.общеобр–х учреждений, оснащ–х оборудованием для кабинетов физики, химии … </t>
  </si>
  <si>
    <t>Кол–во общеобр–х учреждений, располагающих АИС учителя в раб.кабинете …</t>
  </si>
  <si>
    <t>Кол–во аккредитованных МОУ</t>
  </si>
  <si>
    <t>Кол–во учащихся средних МОУ в среднем на один ПК</t>
  </si>
  <si>
    <t>чел.</t>
  </si>
  <si>
    <t>Кол–во уроков, пропущенных обучающимися …</t>
  </si>
  <si>
    <t>Кол–во пед.работников общеобр–х учреждений, им–х высш.квалификационную категорию</t>
  </si>
  <si>
    <t>Кол–во пед.работников в возрасте до 30…дошкол…</t>
  </si>
  <si>
    <t>Кол–во обучающихся 9–11 классов МОУ … Всероссийской олимпиады …</t>
  </si>
  <si>
    <t>Кол–во пед.работников в возрасте до 30…общеобр–х учреждений…</t>
  </si>
  <si>
    <t>Профилактика безнадзорности и правонарушений несовершеннолетних в Карталинском муниципальном районе на 2014–2018 годы (Г.А.Клюшина)</t>
  </si>
  <si>
    <t>Проведение межведомственных профилактических акций</t>
  </si>
  <si>
    <t>Проведение в обр–х учреждениях районного конкурса для учащихся "Полиция глазами детей"</t>
  </si>
  <si>
    <t>Проведение рейдов по выявлению несоверш–х, занимающихся бродяжничеством, попрошайничеством …</t>
  </si>
  <si>
    <t>Организация летнего отдыха для несовершеннолетних, состоящих на учёте в ОМВД</t>
  </si>
  <si>
    <t>Профилактика преступлений и иных правонарушений в Карталинском муниципальном районе на 2013–2015 годы (Г.А.Клюшина)</t>
  </si>
  <si>
    <t>Обеспечение участия населения и деятельности добровольных формирований</t>
  </si>
  <si>
    <t>Осущ–ние доп.стимулирования сотрудников ОВД, вып–щих задачи по профилактике преступлений</t>
  </si>
  <si>
    <t>Приобретение авт–х раб.мест для инспекторов по делам несовершеннолетних</t>
  </si>
  <si>
    <t>Разраб–ка и распространение среди населения памяток о действиях граждан при совершении в отношении них разного рода правонарушений</t>
  </si>
  <si>
    <t>Модернизация объектов коммунальной инфраструктуры</t>
  </si>
  <si>
    <t>Обеспечение доступным и комфортным жильем граждан Российской Федерации в Карталинском муниципальном районе на 2014–2020 годы (Управление строительства, инфраструктуры и ЖКХ КМР)</t>
  </si>
  <si>
    <t>Строительство, модернизация и капитальный ремонт инженерных сетей</t>
  </si>
  <si>
    <t>Строительство газораспределительных сетей</t>
  </si>
  <si>
    <t>Количество домов (квартир), получивших возможность подключения к природному газу</t>
  </si>
  <si>
    <t>км.</t>
  </si>
  <si>
    <t>Оказание молодым семьям господдержки для улучшения жилищных условий</t>
  </si>
  <si>
    <t>Улучшение жилищных условий граждан – ввод в эксплуатацию жилья</t>
  </si>
  <si>
    <t>кв.м.</t>
  </si>
  <si>
    <t>Развитие системы ипотечного жилищного кредитования (организационные мероприятия)</t>
  </si>
  <si>
    <t>Мероприятия по переселению граждан из жилищ.фонда, признанного непригодным для проживания (организационные мероприятия)</t>
  </si>
  <si>
    <t>Ипотечное кредитование молодых учителей (организационные мероприятия)</t>
  </si>
  <si>
    <t>Оформление права собственности на муниципальное имущество Карталинского муниципального района на 2015–2017 гг</t>
  </si>
  <si>
    <t>Количество оформленного бесхозного имущества в собственность Карталинского муниципального района</t>
  </si>
  <si>
    <t>Количество заключенных договоров аренды муниципального имущества</t>
  </si>
  <si>
    <t>Количество заключенных договоров аренды земельных участков</t>
  </si>
  <si>
    <t>Количество приватизированных объектов муниципальной собственности Карталинского муниципального района</t>
  </si>
  <si>
    <t>Приобретение жилищного фонда, предостовляемого по договорам специализированного найма работникам сферы здравоохранения в Карталинском мунциипальном районе в 2015 году</t>
  </si>
  <si>
    <t>Приобретение 2–х комнатной квартиры</t>
  </si>
  <si>
    <t>Разработка инструкций для граждан по сам–ному обеспечению безоп–ти мест проживания для предотвращения краж грабежей лич.им–ва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</si>
  <si>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Итого</t>
  </si>
  <si>
    <t>%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</si>
  <si>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Итого</t>
  </si>
  <si>
    <t xml:space="preserve">                                                                                                                                                                                                            Оценка эффективности</t>
  </si>
  <si>
    <t>Управление социальной защиты населения Карталинского муниципального района</t>
  </si>
  <si>
    <t xml:space="preserve">                                                                                                                                                                                                               Оценка эффективности</t>
  </si>
  <si>
    <t xml:space="preserve">                                                                                                                                                                                                              Оценка эффективности</t>
  </si>
  <si>
    <t>орг.</t>
  </si>
  <si>
    <t>Приобретение новогодних подарков для детей в возрасте от 1,5 до 15 лет.</t>
  </si>
  <si>
    <t>мер.</t>
  </si>
  <si>
    <t>Финансовое управление Карталинского муниципального района</t>
  </si>
  <si>
    <t>Управление по делам культуры, спорта и молодежной политики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</si>
  <si>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Итого</t>
  </si>
  <si>
    <t>Количество обучающихся       ( ДШИ)</t>
  </si>
  <si>
    <t>Количество  посещений           ( МУ ЦБС)</t>
  </si>
  <si>
    <t>Количество участников кружковой деятельности          ( МУ МДК " Россия")</t>
  </si>
  <si>
    <t>Количество методических дней ( МУ РОМЦ)</t>
  </si>
  <si>
    <t>Количество посетителей выставок ( МУ ИКР)</t>
  </si>
  <si>
    <t>Количество учащихся в МУ ДОД ДЮСШ</t>
  </si>
  <si>
    <t>Управление образования Карталинского муниципального района</t>
  </si>
  <si>
    <t>Управление по имущественной и земельной политике Карталинского муниципального района</t>
  </si>
  <si>
    <t>По развитию и сохранению историко-культурного наследияКарталинского муниципального района " Наследие родного края" на 2014-2015годы.</t>
  </si>
  <si>
    <t>Паспортизация объектов историко-культурного наследия, имеющих техническую документацию</t>
  </si>
  <si>
    <t>Установление информационных надписей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</si>
  <si>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</si>
  <si>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Оценка эффективности</t>
  </si>
  <si>
    <t>Укрепление материально-технической базы учреждений культуры Карталинского муниципального района на 2014-2016годы</t>
  </si>
  <si>
    <t>Доля отремонтированных зданий учреждений культуры в общем количестве зданий учреждений культуры на начало реализации программы</t>
  </si>
  <si>
    <t>Доля зданий учреждений культуры, приведенных в соответствии с нормами пожарной безопасности, в общем количестве зданий учреждений культуры</t>
  </si>
  <si>
    <t>Количество зданий учреждений культуры, в которых  были произведены ремонтные работы за счет средств местного бюджета</t>
  </si>
  <si>
    <t>Количество зданий  и помещений, в которых были проведены противопожарные работы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</si>
  <si>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Оценка эффективности</t>
  </si>
  <si>
    <t>Развитие физической культуры и спорта в Карталинском муниципальном районе на 2015-2017годы.</t>
  </si>
  <si>
    <t>Количество участников спортивно-массовых мероприятий</t>
  </si>
  <si>
    <t>Количество учащихся в МКУ ДОД ДЮШ" Локомотив" КМР</t>
  </si>
  <si>
    <t>Поддержка и развитие малого и среднего предпринимательства на территории Карталинского муниципального района на 2016-2018годы</t>
  </si>
  <si>
    <t>Количество СМСП  на 10 тыс. населения</t>
  </si>
  <si>
    <t>Количество СМПС, которым оказана финансовая помощь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</si>
  <si>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</si>
  <si>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Оценка эффективности</t>
  </si>
  <si>
    <t xml:space="preserve"> "Крепкая семья" на 2014-2016 годы</t>
  </si>
  <si>
    <t>Проведение мероприятий          " крепкая семья"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</si>
  <si>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</si>
  <si>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Оценка эффективности</t>
  </si>
  <si>
    <t>Социальная поддержка населения Карталинского муниципального района на 2014-2016 годы</t>
  </si>
  <si>
    <t>Предоставление субсидий  общественным организациям,  ветеранам( совет ветеранов)</t>
  </si>
  <si>
    <t>Оказание адресной социальной помощи малообеспеченным гражданам и гражданам, оказавшимся в трудной жизненной ситуации</t>
  </si>
  <si>
    <t>Проезд гражданам и инвалидам сельских поселений для пребывания в отделении дневного пребывания МБУ       " КЦСОН"</t>
  </si>
  <si>
    <t>Приобретение подарочных наборов ветеранам при проведении мероприятия,посвященного празднованию 9 мая</t>
  </si>
  <si>
    <t>Проведение мероприятий          " День Героя России"</t>
  </si>
  <si>
    <t>Количество чрезвычайных ситуаций и происшествий природногои техногенного характера</t>
  </si>
  <si>
    <t>Разработка и ввод в действие графического электронного паспорта безопасности Карталинского муниципального района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</si>
  <si>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</si>
  <si>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Оценка эффективности</t>
  </si>
  <si>
    <t>Профилактика терроризма и экстремизма на территории Карталинского муниципального района на период 2014-2016годы</t>
  </si>
  <si>
    <t>Обеспечение безопасности жизнедеятельности населения Карталинского муниципального района на 2014-2016годы</t>
  </si>
  <si>
    <t>Проведение в образовательных учреждениях среднего и высшего профессионального образования района конкурса студенческих исследовательских работ по проблематике формирования толерантной среды в районе</t>
  </si>
  <si>
    <t>Районная творческая акция эстафета дружбы " Мир, в котором я живу"                             ( приобретение шаров, офрмление праздникапо статье 340, награждение учасиников по статье 290)</t>
  </si>
  <si>
    <t>Противодействия злоупотреблению наркотическими средствами и их незаконному обороту в Карталинском муниципальном районе на 2014-2016годы</t>
  </si>
  <si>
    <t>Доля молодежи в возрасте от 11 до 24 лет, вовлеченных в профилактические мероприятия, в общей численности  указанной категории лиц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</si>
  <si>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Итого</t>
  </si>
  <si>
    <t xml:space="preserve">                                                                                                                                                                                                                 Оценка эффективности</t>
  </si>
  <si>
    <t>Создание системы оповещения и информирования населения о чрезвычайных ситуациях природного и техногенного характера на территории Карталинского муниципального района на 2015-2017годы.</t>
  </si>
  <si>
    <t>Охват оповещением населения, проживающего в зонах экстренного оповещения</t>
  </si>
  <si>
    <t>Доля зон экстренного оповещения населения, в которых развернуты системы оповещения</t>
  </si>
  <si>
    <t>Проведение модернизации оборудования АСЦО</t>
  </si>
  <si>
    <t>Подключение к Региональной автоматизированной системы централизованного оповещения ЕДДС администрации Карталинского муниципального района</t>
  </si>
  <si>
    <t>Сопряжение территориальной АСЦО с РАСЦО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</si>
  <si>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</si>
  <si>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Итого</t>
  </si>
  <si>
    <t>раз</t>
  </si>
  <si>
    <t xml:space="preserve">                                                                                                                                                                                                                                     Итого</t>
  </si>
  <si>
    <t>Развитие сельского хозяйства Карталинского муниципального района Челябинской области на 2014-2020 годы</t>
  </si>
  <si>
    <t>Патриотическое воспитание молодежи Карталинского муниципального района на 2015-2017 годы</t>
  </si>
  <si>
    <t>Количество молодежи, вовлеченной в спортивные кружки и секции</t>
  </si>
  <si>
    <t>Количество молодежи,  занимающейся массовыми видами спорта</t>
  </si>
  <si>
    <t>Количество молодежи, принимающей участие в исследовательских экспедициях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</si>
  <si>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Итого</t>
  </si>
  <si>
    <t>Зерновые и зернобобовые культуры: все категории хозяйств: валовой сбор ( в весе после доработки)</t>
  </si>
  <si>
    <t>тн</t>
  </si>
  <si>
    <t>Картофель : все категории хозяйств: валовой сбор</t>
  </si>
  <si>
    <t>Овощные культуры, ткрытый грунт: все категории хозяйств: валовой сбор</t>
  </si>
  <si>
    <t>Внесение  минеральных удобрений ( в действующем веществе)</t>
  </si>
  <si>
    <t xml:space="preserve">Внесение органических удобрений </t>
  </si>
  <si>
    <t>Удельный вес площади, засеваемой элитными семенами, в общей площади посевов</t>
  </si>
  <si>
    <t>Производство молока: все категории хозяйств</t>
  </si>
  <si>
    <t>в том числе с\х организации</t>
  </si>
  <si>
    <t>Производство мяса скота и птицы на убой: все категории хозяйств</t>
  </si>
  <si>
    <t>Из них мяса крупного рогатого скота: все категории хозяйств</t>
  </si>
  <si>
    <t>Мяса свиней: все категории хозяйств</t>
  </si>
  <si>
    <t>Мяса птицы : все категории хозяйств</t>
  </si>
  <si>
    <t>Производств яиц : все категории хозяйств</t>
  </si>
  <si>
    <t>тыс.шт.</t>
  </si>
  <si>
    <t xml:space="preserve">Основные с\х конкурсы, совещание передовиков, агрономическое совещание, совещание по воспроизводству стада, объезд полей </t>
  </si>
  <si>
    <t>Проведение районного конкурса в АПК Карталинского района</t>
  </si>
  <si>
    <t>Количествосубъектов малого и среднего предпринимательства на 10 тысяч человек населения</t>
  </si>
  <si>
    <t>Количествосубъектов малого и среднего предпринимательства, которым оказана финансовая помощь</t>
  </si>
  <si>
    <t>Наименование муниципальной программы (ответственный)</t>
  </si>
  <si>
    <t xml:space="preserve">                                                                                                                                                                                                             Оценка эффективности</t>
  </si>
  <si>
    <t>Управление муниципальными финансами в Карталинском муниципальном районе на 2016-2018 годы</t>
  </si>
  <si>
    <t>Наличие утвержденной методики распределения  средств местного бюджета, направляемых на выравнивание бюджетной обеспеченности поселений Карталинского муниципального района</t>
  </si>
  <si>
    <t>Согласование с органами  местного самоуправления  исходных данных для расчетов по распределению средств местного бюджета, направляемых на выравнивание бюджетной обеспеченности поселений Карталинского муниципального района</t>
  </si>
  <si>
    <t>Информационная доступность расчетов по распределению средств местного бюджета, направленных на выравнивание бюджетной обеспеченности поселений Карталинского муниципального района</t>
  </si>
  <si>
    <t>Величина разрыва в уровне расчетной бюджетной обеспеченности  поселений после выравнивания ( в разах)</t>
  </si>
  <si>
    <t>Доля просроченной кредиторской задолженности по выплате заработной платы работникам муниципальных учреждений в расходах консолидированного бюджета поселений</t>
  </si>
  <si>
    <t xml:space="preserve">Доля просроченной кредиторской задолженности  по другим направлениям расходов в расходах консолидированного бюджета поселений </t>
  </si>
  <si>
    <t>Удельный вес  поселений, охваченных системой мониторинга исполнения бюджетов поселений</t>
  </si>
  <si>
    <t>да-1          нет-0</t>
  </si>
  <si>
    <t>" Крепкая семья" на 2014-2016 годы в Карталинском муниципальном районе</t>
  </si>
  <si>
    <t>Оказание единовременной помощи семьям имеющих детей инвалидов, нуждающихся в социальной поддержке</t>
  </si>
  <si>
    <t>Приобретение одежды, обуви, школьных принадлежностей детямиз семей групп риска, находящихся в СОП</t>
  </si>
  <si>
    <t>Создание новых рабочих мест</t>
  </si>
  <si>
    <t>Доля среднесписочной численности работников ( без внешних совместителей) малых и средних предприятий в среднесписочной численности работников ( без внешних совместителей) всех предприятий и организаций</t>
  </si>
  <si>
    <t>Оказание материальной и натуральной помощи детям- сиротам и детям, оставшимся без попечения родителей, находящиеся на постинтернатном сопровождении</t>
  </si>
  <si>
    <t>Ежегодная программа летней оздоровительной компании: Организация туристического похода</t>
  </si>
  <si>
    <t>Занятость детей в зимние каникулы</t>
  </si>
  <si>
    <t>Проведение мероприятий для детей инвалидов(подарки)</t>
  </si>
  <si>
    <t>" День матери"(подарки, цветы,единовременная выплата)</t>
  </si>
  <si>
    <t>" День семьи" (дипломы, цветы,единовременная выплата)</t>
  </si>
  <si>
    <t>" День защиты детей"(единовременная выплата)</t>
  </si>
  <si>
    <t>Проведение праздничных мероприятий для детей- сирот и детей, оставшихся без попечения родителей, многодетных, малообеспеченных семей, социально- опасных семей, детей, участников Рождественской, губернаторской елки " Новый год"                                          ( единовременная выплата,        подарок детям на губернаторскую елку,                   подарки отглавы КМР)</t>
  </si>
  <si>
    <t>Автотранспортные перевозки</t>
  </si>
  <si>
    <t>Выполнение функций в рамках полномочия УДКС</t>
  </si>
  <si>
    <t>Основные направления развития культуры и спорта Карталинского муниципального района на 2016 - 2018 годы</t>
  </si>
  <si>
    <t>Развитие физической культуры и спорта в Карталинском муниципальном районе</t>
  </si>
  <si>
    <t>Количество участников спортивно-массовых мероприятий( УДКС)</t>
  </si>
  <si>
    <t>Количество проведенных мероприятий ( УДКС)</t>
  </si>
  <si>
    <t>Количество участников спортивно-массовых мероприятий                              ( МУДО ДЮСШ)</t>
  </si>
  <si>
    <t>Количество проведенных мероприятий                             ( МУДО ДЮСШ)</t>
  </si>
  <si>
    <t>Доля детей, систематически занимающихся физической культурой и спортом ( дети с 7 до 18 лет)  в общей численности населения            ( МУДО ДЮСШ)</t>
  </si>
  <si>
    <t>человек\ процент</t>
  </si>
  <si>
    <t>727/1,6</t>
  </si>
  <si>
    <t>Количество принявших участие/ ( для граждан), систематически занимающихся физической культурой и спортом                                    ( ФОК " Юбилейный")</t>
  </si>
  <si>
    <t>человек/ процент</t>
  </si>
  <si>
    <t>379/0,8</t>
  </si>
  <si>
    <t>Общее число принявших участие / ( доля граждан), в выполнении нормативов комплекса " Готов к труду и обороне"                                       ( ФОК " Юбилейный")</t>
  </si>
  <si>
    <t>4708/10,3</t>
  </si>
  <si>
    <t>Количество привлеченных лиц к занятиям физической культуры и спортом                 ( ФОК " Юбилейный" )</t>
  </si>
  <si>
    <t xml:space="preserve">                              Оценка эффективности</t>
  </si>
  <si>
    <t>По развитию и сохранению историко- культурного наследия Карталинского муниципального района " Наследие родного края" на 2016-2018 годы"</t>
  </si>
  <si>
    <t>Популяризация объектов историко- культурного наследия Карталинского муниципального района</t>
  </si>
  <si>
    <t>Укрепление материально- технической базы учреждений культуры Карталинского муниципального района на 2014-2016 годы</t>
  </si>
  <si>
    <t>Доля отремонтированных зданий учреждений культуры в общем количестве зданий учрежденийкультуры на начало реализации программы</t>
  </si>
  <si>
    <t>Количествозданий учреждений культуры, в которых были произведены ремонтные работы за счет средств местного бюджета</t>
  </si>
  <si>
    <t>Количество зданий и помещений, в которых были проведены противопожарные работы</t>
  </si>
  <si>
    <t xml:space="preserve">                                                                                                                                                          Оценка эффективности</t>
  </si>
  <si>
    <t xml:space="preserve">                                                                                                                                                      Оценка эффективности</t>
  </si>
  <si>
    <t>Количество молодежи, вовлеченных в спортивные кружки и секции</t>
  </si>
  <si>
    <t>Количество молодежи, занимающейся массовыми видами спорта</t>
  </si>
  <si>
    <r>
      <t>ч</t>
    </r>
    <r>
      <rPr>
        <sz val="10"/>
        <color theme="1"/>
        <rFont val="Times New Roman"/>
        <family val="1"/>
        <charset val="204"/>
      </rPr>
      <t>ел.</t>
    </r>
  </si>
  <si>
    <t xml:space="preserve">                           Оценка эффективности</t>
  </si>
  <si>
    <t>Профилактика терроризма и экстремизма на территории Карталинского муниципального района на период 2014-2016 годы</t>
  </si>
  <si>
    <t>Приобретение буклетов приглашенным участникам урока- встречи " Отношение молодежи к проявлению экстремизма"</t>
  </si>
  <si>
    <t>Проведение районного конкурса творческих работ по профилактике экстремизма и развитию культуры толерантности в молодежной среде " Мы выбираем - мир"</t>
  </si>
  <si>
    <t>Организация для молодежи спортивного соревнования по национальному виду спорта- борьбе " Куреш" среди юношей 1999-2001; 2002-2004 г.р.</t>
  </si>
  <si>
    <t>Изготовление и приобретение печатной продукции для оформления передвижной книжной выставки " Жить в мире с собой и другими" по профилактике терроризма и экстремизма на территории Карталинского муниципального района</t>
  </si>
  <si>
    <t>Проведение районного фестиваля- праздника Казахской национальной культуры " Единство песнями звенит!"</t>
  </si>
  <si>
    <t xml:space="preserve">                          Оценка эффективности</t>
  </si>
  <si>
    <t>Вакцинопрофилактика на 2015–2017 годы (МУЗ "Карталинская городская больница")</t>
  </si>
  <si>
    <t>Приобретение вакцины против клещевого энцефалита</t>
  </si>
  <si>
    <t>доза</t>
  </si>
  <si>
    <t>Социальная поддержка населения Карталинского муниципального района на 2014-2016годы</t>
  </si>
  <si>
    <t>Предоставление субсидий общественным организациям, ветеранам          ( Совет ветеранов)</t>
  </si>
  <si>
    <t>Проведение мероприятий           " День героя России"</t>
  </si>
  <si>
    <t>Проведение мероприятий, количество</t>
  </si>
  <si>
    <t>Выплаты Почетным гражданам</t>
  </si>
  <si>
    <t>Возмещение затрат в связи с предоставлением мер социальной поддержки пенсионеров по старости</t>
  </si>
  <si>
    <t>Возмещение затрат в связи с предоставлением мер социальной поддержки  по проезду многодетным</t>
  </si>
  <si>
    <t>Возмещение затрат в связи с предоставлением проезда детям погибших защитников Отечества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</si>
  <si>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Итого</t>
  </si>
  <si>
    <t>количество получателей</t>
  </si>
  <si>
    <t>Оказание  молодым семьям государственной поддержки для улучшения жилищных условий</t>
  </si>
  <si>
    <t>кол. семей</t>
  </si>
  <si>
    <t>"Обеспечение доступным и комфортным жильем граждан Российской Федерации" в Карталинском муниципальном районе на 2014-2020годы"</t>
  </si>
  <si>
    <t>Развитие дорожного хозяйства в Карталинском муниципальном районе на 2014-2016годы</t>
  </si>
  <si>
    <t>Устойчивое развитие сельских территорий Карталинского муниципального района Челябинской области на 2014-2020годы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</si>
  <si>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Итого</t>
  </si>
  <si>
    <t>Капитальный ремонт гидротехнических сооружений Карталинского муниципального района на 2016-2017 годы</t>
  </si>
  <si>
    <t xml:space="preserve">                                                                                                                                                                                                                Оценка эффективности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</si>
  <si>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  <charset val="204"/>
      </rPr>
      <t>Оценка эффективности</t>
    </r>
  </si>
  <si>
    <t xml:space="preserve">Обеспечение функционирования Управления строительства, инфраструктуры и ЖКХ Карталинского муниципального района на  2016  год </t>
  </si>
  <si>
    <t>Ремонт муниципальных сетей водопровода на территории Карталинского муниципального района ( в т.ч. приобретение труб)</t>
  </si>
  <si>
    <t>объект</t>
  </si>
  <si>
    <t>Устранение аварии водопровода по ул. Зеленая в п. Снежный Карталинского муниципального района Челябинской области</t>
  </si>
  <si>
    <t>км</t>
  </si>
  <si>
    <t>Замена глубинного насоса на эксплуатационной скважине с.  Великопетровка</t>
  </si>
  <si>
    <t>Ремонт сетей водоснабжения по ул. Маяковского в п. Ольховка Великопетровкого сельского поселения</t>
  </si>
  <si>
    <t>Ремонь водопровода по ул. Молодежная в с. Еленинка</t>
  </si>
  <si>
    <t>Ремонт водопровода по ул. Лесная от ул. Школьная в п. Каракуль Снежненского сельского поселения</t>
  </si>
  <si>
    <t>Ремонт водопровода по ул. Содружества в п. Рассветный Сухореченского сельского поселения</t>
  </si>
  <si>
    <t>Ремонт водовода и приобретение автоматического устройства отключения глубинного насоса скважины п. Сухореченский</t>
  </si>
  <si>
    <t>Приобретение глубинного насоса для скважины п. Сенной  Сухореченского сельского поселения</t>
  </si>
  <si>
    <t>Ремонт водопровода по ул. Пушкина в п. Южно-Степной</t>
  </si>
  <si>
    <t>объкт</t>
  </si>
  <si>
    <t>Капитальный ремонт сетей водоснабжения в п. Варшавка Карталинского муниципального района</t>
  </si>
  <si>
    <t>Ремонт сетей водоснабжения по улиц Луговая, Зеленая, пер. Северный с. Неплюевка Карталинского муниципального района Челябинской области</t>
  </si>
  <si>
    <t>Капитальный ремонт муниципальных сетей водоснабжения в п. Центральный Полтавского сельского поселения Карталинского муниципального района Челябинской области</t>
  </si>
  <si>
    <t>Капитальный ремонт муниципальных сетей водоснабжения в п. Южно-Степной  Карталинского муниципального района Челябинской области</t>
  </si>
  <si>
    <t>Бурение разведочно-эксплуатационной скважины на участке Великопетровского сельского поселения Карталинского муниципального района Челябинской области</t>
  </si>
  <si>
    <t>Капитальный ремонт теплотрассы от ТК-84 ул. З.Космодемьянской до задвижки ДУ400 мм ж\дома        № 1  по ул. Луначарского в    г. Карталы</t>
  </si>
  <si>
    <t>Распределительный газопровод среднего и внутриквартальные газопроводы низкого давления п. Джабык</t>
  </si>
  <si>
    <t>Установка блочной газовой котельной п. Снежный Карталинского муниципального района Челябинской области</t>
  </si>
  <si>
    <t>Выполнение работ по повышению эффективности работы  оборудования котельной с. Еленинка Карталинского муниципального района в целях повышения качества предоставляемых коммунальных услуг</t>
  </si>
  <si>
    <t>Замена котлов № 2 и № 4 в котельной "Парковая" г. Карталы</t>
  </si>
  <si>
    <t>Замена коммерческого узла учета расхода природного газа и экспертиза дымовой трубы котельной п. Варшавка</t>
  </si>
  <si>
    <t>Замена котла Luna котельной МОУ Мичуринская СОШ п. Мичуринский</t>
  </si>
  <si>
    <t>Замена котла Baxi котельной с. Новониколаевка Мичуринского сельского поселения</t>
  </si>
  <si>
    <t>Ремонт двух котлов КВГМ и оборудования, замена насосной группы в котельной с. Еленинка</t>
  </si>
  <si>
    <t>Количество ГТС с неудовлетворительным и опасным уровнем безопасности, приведенных в безопасное техническое состояние</t>
  </si>
  <si>
    <t>Доля ГТС с неудовленворительным и опасным уровнем безопасности, приведенных в безопасное техническое состояние, от общего числа гидротехнических сооружений с неудовлетворительным и опасным уровнем безопасности</t>
  </si>
  <si>
    <t>Доля  населения, проживающего  на подверженных негативному воздействию вод территориях, защищенного в результате  проведения мероприятий  по повышению защищенности от негативного воздействия вод, в общем количестве населения, проживающего на территории Южно-Степного сельского поселения</t>
  </si>
  <si>
    <t>Огранизация размещения           ( хранение и захоронение) бытовых и промышленных отходов на объекте размещения отходов ( санкционированная свалка) в Карталинском муниципальном районе на 2015год и 2016-2017 годы"</t>
  </si>
  <si>
    <t>Количество зафиксированных фактов возгорания ( пожар) свалки ТБО г. Карталы</t>
  </si>
  <si>
    <t>Фактическая площадь свалки, занятая отходами</t>
  </si>
  <si>
    <t>га</t>
  </si>
  <si>
    <t>Сдвигание ТБО</t>
  </si>
  <si>
    <t>м3</t>
  </si>
  <si>
    <t>Уплотнение ТБО</t>
  </si>
  <si>
    <t>м2</t>
  </si>
  <si>
    <t>Строительство распределительных газопроводов</t>
  </si>
  <si>
    <t>Приобретение производственной базы для муниципального образования Карталинский муниципальный район на 2016год</t>
  </si>
  <si>
    <t>Приобретение производственной базы</t>
  </si>
  <si>
    <t xml:space="preserve">Приобретение жилищного фонда, предоставляемого по договорам специализированного                (  служебного) найма работникам бюджетной сферы Карталинского муниципального района на 2016-2018 годы </t>
  </si>
  <si>
    <t>Приобретение жилого помещения,площадью не менее 48 кв.м.</t>
  </si>
  <si>
    <t>Оформление права собственности на муниципальное имущество Карталинского муниципального района на 2014-2016 годы</t>
  </si>
  <si>
    <t xml:space="preserve">Количество оформленного бесхозяйного имущества в собственность Карталинского  муниципального района </t>
  </si>
  <si>
    <t>Количество приобретенных земельных участков в собственность Карталинского муниципального района</t>
  </si>
  <si>
    <t>Приобретение техники для муниципального образования Карталинский муниципальный район на 2014-2017 годы</t>
  </si>
  <si>
    <t>Приобретение фронтального погрузчика ( в лизинг)</t>
  </si>
  <si>
    <t>Приобретение пассажирского автобуса</t>
  </si>
  <si>
    <t>Приобретение микроавтобуса</t>
  </si>
  <si>
    <t>Приобретение электроэнцефалографического комплекса</t>
  </si>
  <si>
    <t>Развитие образования в Карталинском муниципальном районе на 2015-2017 годы</t>
  </si>
  <si>
    <t>Количество обучающихся в образовательных учреждениях, отвечающих современным требованиям предъявляемым к условиям образовательного процесса</t>
  </si>
  <si>
    <t>Количество базовых общеобразовательных учреждений, оснащенных оборудованием для кабинетов физики, химии, биологии, географии, истории в соответствии с  установленным перечнем учебного оборудования для образовательных учреждений, реализующих программы общего образования</t>
  </si>
  <si>
    <t>Количество общеобразовательных учреждений, располагающих автоматизированными рабочими местамиучителя в каждом учебном кабинете, в котором организуются учебные занятия обучающихся 5-11 классов</t>
  </si>
  <si>
    <t>Количество аккредитованных муниципальных образовательных  учреждений</t>
  </si>
  <si>
    <t>Количество учащихся средних общеобразовательных учреждений в среднем на один компьетре</t>
  </si>
  <si>
    <t>Количество уроков, пропущенных  обучающимися общеобразовательных учреждений по болезни за учебный год в среднем на одного ученика ( уроков)</t>
  </si>
  <si>
    <t>уроков</t>
  </si>
  <si>
    <t>Количество педагогических работников общеобразовательных учреждений, имеющих  высшую квалификационную категорию</t>
  </si>
  <si>
    <t>Количество педагогических работников в возрасте до 30 лет, работающих в государственных и муниципальных общеобразовательных учреждениях, дошкольных образовательных учреждениях, образовательных учреждениях дополнительного образования детей</t>
  </si>
  <si>
    <t>Количество обучающихся 9-11 классов общеобразовательных учреждений - участников третьего ( областного) этапа Всероссийской олимпиады школьников по общеобразовательных  учреждений Челябинской области</t>
  </si>
  <si>
    <t>Поддержка молодых специалистов, работающих в учреждениях социальной сферы Карталинского муниципального района на 2016-2018годы</t>
  </si>
  <si>
    <t>Организация отдыха, оздоровления и занятости детей и подростков в летний период в Карталинском муниципальном районе на 2015-2017 годы</t>
  </si>
  <si>
    <t>Количество молодых специалистов, работающих в социальной сфере</t>
  </si>
  <si>
    <t>Создание системы оповещения и информирования населения о чрезвычайных ситуациях природного и техногенного характера на территории Карталинского муниципального района на 2015-2017 годы</t>
  </si>
  <si>
    <t xml:space="preserve">Спряжение территориальной АСЦО с РАСЦО </t>
  </si>
  <si>
    <t>Обеспечение безопасности жизнедеятельности населения Карталинского муниципального района на 2014-2016 годы</t>
  </si>
  <si>
    <t>Количество распространенных памяток и буклетов по вопросам безопасности жизнедеятельности среди населения</t>
  </si>
  <si>
    <t>Количество чрезвычайных ситуаций и происшествий природного и техногенного характера</t>
  </si>
  <si>
    <t>Количество уголков гражданской обороны и безопасности жизнедеятельности</t>
  </si>
  <si>
    <t>Экран отображения информациии  для нужд ЕДДС КМР с кронштейном для крепления</t>
  </si>
  <si>
    <t>Без финансирования в 2016году</t>
  </si>
  <si>
    <t>Профилактика безнадзорности и правонарушений несовершеннолетних на 2014-2018 годы</t>
  </si>
  <si>
    <t>Проведение межведомственных профил. акций. Дети улиц за здоровый образ жизни.Подросток образование всем детям защита</t>
  </si>
  <si>
    <t>Проведение в образовательных учреждениях районного конкурса " Полиция глазами детей"</t>
  </si>
  <si>
    <t>Организация летнего отдыха для несовершеннолетних, состоящих в ОМВД (походы, экскурсии) . Проведение спортивно- оздоровительных мероприятий</t>
  </si>
  <si>
    <t>да-1     нет- 0</t>
  </si>
  <si>
    <t xml:space="preserve">                                                                                                                                                                                                                   Оценка эффективности</t>
  </si>
  <si>
    <t>Профилактика преступлений  и иных правонарушений на 2016-2018 годы</t>
  </si>
  <si>
    <t>Обеспечение комплекса мер по социальной защищенности членов добровольных народных формирований,осуществляющих деятельность по охране общественного порядка, изготовление удостоверений " народный дружинник", оплата труда за обеспечение правопорядка, приобретение канцелярских принадлежностей, изготовление отличительной символики</t>
  </si>
  <si>
    <t>Осуществление доплнительного стимулирования сотрудников ОМВД, выполняющих задачи по  профилактике преступлений</t>
  </si>
  <si>
    <t>Повышение оперативности реагирования на сообщения и заявления граждан о преступных посягательствах</t>
  </si>
  <si>
    <t>Приобретение информационных буклетов по профилактике правонарушений граждан</t>
  </si>
  <si>
    <t>Развитие информационного общества, использование информационных и коммуникационных технологий в Карталинском муниципальном районе</t>
  </si>
  <si>
    <t>Удельный вес муниципальных услуг, по которым на Портале муниципальных услуг обеспечен доступ для копирования и заполнения в электронном виде форм заявлений/ иных документов, необходимых для их получения, в общем числе предоставлямых услуг</t>
  </si>
  <si>
    <t>Количество муниципальных услуг в электронном виде</t>
  </si>
  <si>
    <t>Приобретение системного блока</t>
  </si>
  <si>
    <t>Приобретение элементов бесперебойного питания</t>
  </si>
  <si>
    <t>Комплексная  безопасность образовательныхучреждений Карталинского муниципального района на 2015-2017 годы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</si>
  <si>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Итого</t>
  </si>
  <si>
    <t>Противодействия злоупотреблению наркотическими средствами и их незаконному обороту в Карталинском муниципальном районе на 2014-2016 годы</t>
  </si>
  <si>
    <t xml:space="preserve">                                                                                                                                                                                                           Оценка эффективности</t>
  </si>
  <si>
    <t>Повышение качества государственных и муниципальных услуг на базе муниципального бюджетного учреждения " Многофункциональный центр предоставления государственных и муниципальных услуг" Карталинского муниципального района на 2014-2016годы</t>
  </si>
  <si>
    <t>Протяженность автомобильных дорог общего пользования местного значения</t>
  </si>
  <si>
    <t>Доля  автомобильных дорог общего пользования местного значения, соответствующих нормативным требованиям к транспортно-эксплуатационным показателям</t>
  </si>
  <si>
    <t>Доля  автомобильных дорог общего пользования местного значения с усовершенствованным типом покрытия</t>
  </si>
  <si>
    <t>Ремонт помещений МФЦ и ТОСП МФЦ</t>
  </si>
  <si>
    <t>Создание территориальнообособленных структурных подразделений МФЦ в сельских поселениях Карталинского муниципального района              ( ТОСП МФЦ)</t>
  </si>
  <si>
    <t>Оснащение мебелью МФЦ и ТОСП МФЦ</t>
  </si>
  <si>
    <t>Приобретение неисключительных прав на воспроизведение и использование Программного обеспечения VIPNET</t>
  </si>
  <si>
    <t>Обучение сотрудников МФЦ по вопросам предоставления государственных и муниципальных услуг на базе МФЦ</t>
  </si>
  <si>
    <t>Установка  средств охранной пожарной сигнализации</t>
  </si>
  <si>
    <t>Мониторинг и совершенствование деятельности МФЦ Карталинского  муниципального района</t>
  </si>
  <si>
    <t>Приобретение транспортного средства</t>
  </si>
  <si>
    <t>Внедрение элементов единого фирменного стиля бренда          " Мои документы"</t>
  </si>
  <si>
    <t xml:space="preserve">Оснащение оргтехникой МФЦ и ТОСП МФЦ </t>
  </si>
  <si>
    <t>кол-во</t>
  </si>
  <si>
    <t>Зерновые и зернобобовые культуры: все категории хозяйств,валовый сбор ( в весе после доработки)</t>
  </si>
  <si>
    <t>Картофель: все категории хозяйств, валовый сбор</t>
  </si>
  <si>
    <t>Овощные культуры, открытый грунт: все категории хозяйств, валовый сбор</t>
  </si>
  <si>
    <t>минеральных удобрений ( в действующем веществе)</t>
  </si>
  <si>
    <t>органических удобрений</t>
  </si>
  <si>
    <t>в том числе сельскохозяйственные организации</t>
  </si>
  <si>
    <t>Производство мяса  скота и птицы на убой , всего:</t>
  </si>
  <si>
    <t xml:space="preserve"> все категории хозяйств,</t>
  </si>
  <si>
    <t xml:space="preserve"> из них мяса крупного рогатого скота:</t>
  </si>
  <si>
    <t>мясо свиней: все категории хозяйств</t>
  </si>
  <si>
    <t>мясо птицы: все категории хозяйств</t>
  </si>
  <si>
    <t>Производство яиц: все категории хозяйств</t>
  </si>
  <si>
    <t>Предоставление субсидий  садоводческим некоммерческим объединениям граждан на возмещение затрат на инженрное обеспечение их территорий</t>
  </si>
  <si>
    <t>Внесение удобрений и проведение агрохимических работ:</t>
  </si>
  <si>
    <t>Разработка, изготовление и распространение ( на безвозмездной основе) в рамках  проводимых профилактических антинаркотических  мероприятий печатной продукции, средств наглядной агитации, методической литературы по вопросам профилактики наркомании</t>
  </si>
  <si>
    <t>Проведение добровольного тестирования учащихся образовательных учреждений на предмет употребления наркотических средств</t>
  </si>
  <si>
    <t>Развитие муниципальной службы в Карталинском муниципальном районе на 2016-2018 годы</t>
  </si>
  <si>
    <t>Количество муниципальных служащих, прощедших повышение квалификации по 72-часовой программе             (  получением удостоверения государственного образца)</t>
  </si>
  <si>
    <t>Наличие  необходимого количества муниципальных правовых актов, регулирующих вопросы муниципальной службы, процентов от требуемого количества муниципальных правовых актов по вопросам муниципальной службы</t>
  </si>
  <si>
    <t>Степень соответствия муниципальных правовых актов по вопросам муниципальной  служб законодательству РФ  и Челябинской области, процентов от общего количества принятых  муниципальных правовых  актов по вопросам муниципальной службы</t>
  </si>
  <si>
    <t>без финансирования</t>
  </si>
  <si>
    <t>Совещание передовиков, агрономическое совещание, совещание по воспроизводству стада, объезд полей</t>
  </si>
  <si>
    <t>Проведение районного  конкурса в АПК Карталинского района</t>
  </si>
  <si>
    <t>Деятельность лагерей с дневным пребыванием детей на базе образовательных организаций в летний период</t>
  </si>
  <si>
    <t>Аккарицидная обработка территорий летних площадок, дератизация помещений ОУ</t>
  </si>
  <si>
    <t>Военно- полевые сборы</t>
  </si>
  <si>
    <t>Турслеты, экспедиции</t>
  </si>
  <si>
    <t xml:space="preserve">Трудоустройство несовершеннолетних </t>
  </si>
  <si>
    <t>Геологическая экспедиция, экскурсии ( трудоустройство</t>
  </si>
  <si>
    <t>Археологическая экспедиция     " Каменный амбар", туристические походы                  ( трудоустройство)</t>
  </si>
  <si>
    <t>Туристический слет воспитанников детских домов</t>
  </si>
  <si>
    <t>Оздоровление детей в загородных лагерях</t>
  </si>
  <si>
    <t>Уровень противопожарной безопасности муниципальных образовательных учреждений  ( доля  учреждений, которым не вынесены предписания)</t>
  </si>
  <si>
    <t>Удельный вес аварийных образовательных учреждений, нуждающихся в ремонте</t>
  </si>
  <si>
    <t>Уровень обеспечения безопасной перевозки обучающихся</t>
  </si>
  <si>
    <t>Удельный вес учреждений, обустроенных ограждением  по периметру</t>
  </si>
  <si>
    <t>Удельный вес учреждений, оснащенных системой видеонаблюдения</t>
  </si>
  <si>
    <t>Развитие дошкольного образования в Карталинском муниципальном районе на 2015-2017 годы</t>
  </si>
  <si>
    <t>Введение новых мест  в дошкольных образовательных учреждениях</t>
  </si>
  <si>
    <t>целевой показатель в 2016г. не предусмотрен</t>
  </si>
  <si>
    <t>Охват детей дошкольного возраста дошкольным образованием</t>
  </si>
  <si>
    <t>Количество мест в учреждениях для детей дошкольного возраста на тысячу детей в возрасте от 1 до 7 лет</t>
  </si>
  <si>
    <t>мест</t>
  </si>
  <si>
    <t>Сохранение количества детей, посещающих группы социальной помощи</t>
  </si>
  <si>
    <t>Реконструкция и ремонт образовательных организаций Карталинского муниципального района на 2015-2017 годы</t>
  </si>
  <si>
    <t>Капитальный ремонт</t>
  </si>
  <si>
    <t>Текущий ремонт</t>
  </si>
  <si>
    <t>чел</t>
  </si>
  <si>
    <t>Сводный отчёт оценки эффективности муниципальных программ Карталинского муницпального района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</si>
</sst>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92">
    <xf numFmtId="0" fontId="0" fillId="0" borderId="0" xfId="0"/>
    <xf numFmtId="0" fontId="1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0" xfId="0" applyNumberFormat="1" applyFont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top" wrapText="1"/>
    </xf>
    <xf numFmtId="4" fontId="1" fillId="0" borderId="0" xfId="0" applyNumberFormat="1" applyFont="1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4" fontId="8" fillId="0" borderId="1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4" fontId="4" fillId="0" borderId="8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left" vertical="top" wrapText="1"/>
    </xf>
    <xf numFmtId="0" fontId="14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/>
    </xf>
    <xf numFmtId="0" fontId="4" fillId="0" borderId="6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9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left" vertical="top" wrapText="1"/>
    </xf>
    <xf numFmtId="0" fontId="8" fillId="0" borderId="9" xfId="0" applyFont="1" applyBorder="1" applyAlignment="1">
      <alignment horizontal="right" wrapText="1"/>
    </xf>
    <xf numFmtId="0" fontId="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8" fillId="0" borderId="11" xfId="0" applyFont="1" applyBorder="1" applyAlignment="1">
      <alignment horizontal="right" wrapText="1"/>
    </xf>
    <xf numFmtId="0" fontId="1" fillId="0" borderId="1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4" fontId="8" fillId="0" borderId="0" xfId="0" applyNumberFormat="1" applyFont="1"/>
    <xf numFmtId="0" fontId="4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4" fontId="2" fillId="0" borderId="0" xfId="0" applyNumberFormat="1" applyFont="1"/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wrapText="1"/>
    </xf>
    <xf numFmtId="0" fontId="10" fillId="0" borderId="8" xfId="0" applyFont="1" applyBorder="1" applyAlignment="1">
      <alignment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8" fillId="0" borderId="6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4" fontId="4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6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wrapText="1"/>
    </xf>
    <xf numFmtId="0" fontId="12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4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4" fillId="0" borderId="3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0" borderId="6" xfId="0" applyFont="1" applyFill="1" applyBorder="1" applyAlignment="1">
      <alignment horizontal="right" wrapText="1"/>
    </xf>
    <xf numFmtId="0" fontId="8" fillId="0" borderId="7" xfId="0" applyFont="1" applyBorder="1" applyAlignment="1">
      <alignment horizontal="right" wrapText="1"/>
    </xf>
    <xf numFmtId="0" fontId="8" fillId="0" borderId="8" xfId="0" applyFont="1" applyBorder="1" applyAlignment="1">
      <alignment horizontal="right" wrapText="1"/>
    </xf>
    <xf numFmtId="0" fontId="9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8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10" fillId="0" borderId="7" xfId="0" applyFont="1" applyBorder="1" applyAlignment="1">
      <alignment horizontal="right" wrapText="1"/>
    </xf>
    <xf numFmtId="0" fontId="10" fillId="0" borderId="8" xfId="0" applyFont="1" applyBorder="1" applyAlignment="1">
      <alignment horizontal="right" wrapText="1"/>
    </xf>
    <xf numFmtId="4" fontId="8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4" fillId="0" borderId="5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5" fillId="0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right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4" fontId="1" fillId="0" borderId="3" xfId="0" applyNumberFormat="1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4" fontId="1" fillId="0" borderId="3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wrapText="1"/>
    </xf>
    <xf numFmtId="0" fontId="1" fillId="0" borderId="3" xfId="0" applyFont="1" applyBorder="1" applyAlignment="1">
      <alignment vertical="top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vertical="top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4" fontId="1" fillId="0" borderId="9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289"/>
  <sheetViews>
    <sheetView tabSelected="1" zoomScale="85" zoomScaleNormal="85" workbookViewId="0">
      <selection activeCell="B4" sqref="B4"/>
    </sheetView>
  </sheetViews>
  <sheetFormatPr defaultRowHeight="12.75" x14ac:dyDescent="0.2"/>
  <cols>
    <col min="1" max="1" width="26.7109375" style="8" customWidth="1"/>
    <col min="2" max="2" width="25.7109375" style="8" customWidth="1"/>
    <col min="3" max="3" width="8.7109375" style="1" customWidth="1"/>
    <col min="4" max="4" width="10" style="11" customWidth="1"/>
    <col min="5" max="5" width="8.85546875" style="11" customWidth="1"/>
    <col min="6" max="6" width="8.7109375" style="11" customWidth="1"/>
    <col min="7" max="7" width="15.28515625" style="11" customWidth="1"/>
    <col min="8" max="8" width="14.85546875" style="11" customWidth="1"/>
    <col min="9" max="9" width="8.140625" style="11" customWidth="1"/>
    <col min="10" max="10" width="11" style="11" customWidth="1"/>
    <col min="11" max="11" width="9.140625" style="16"/>
    <col min="12" max="16384" width="9.140625" style="8"/>
  </cols>
  <sheetData>
    <row r="2" spans="1:10" ht="15" customHeight="1" x14ac:dyDescent="0.2">
      <c r="A2" s="26"/>
      <c r="B2" s="191" t="s">
        <v>430</v>
      </c>
      <c r="C2" s="192"/>
      <c r="D2" s="192"/>
      <c r="E2" s="192"/>
      <c r="F2" s="192"/>
      <c r="G2" s="192"/>
      <c r="H2" s="192"/>
      <c r="I2" s="192"/>
      <c r="J2" s="27"/>
    </row>
    <row r="3" spans="1:10" ht="25.5" customHeight="1" x14ac:dyDescent="0.2">
      <c r="A3" s="26"/>
      <c r="B3" s="193"/>
      <c r="C3" s="193"/>
      <c r="D3" s="193"/>
      <c r="E3" s="193"/>
      <c r="F3" s="193"/>
      <c r="G3" s="193"/>
      <c r="H3" s="193"/>
      <c r="I3" s="193"/>
      <c r="J3" s="27"/>
    </row>
    <row r="4" spans="1:10" x14ac:dyDescent="0.2">
      <c r="A4" s="26"/>
      <c r="B4" s="26"/>
      <c r="C4" s="28"/>
      <c r="D4" s="27"/>
      <c r="E4" s="27"/>
      <c r="F4" s="27"/>
      <c r="G4" s="27"/>
      <c r="H4" s="27"/>
      <c r="I4" s="27"/>
      <c r="J4" s="27"/>
    </row>
    <row r="5" spans="1:10" ht="38.25" x14ac:dyDescent="0.2">
      <c r="A5" s="31" t="s">
        <v>190</v>
      </c>
      <c r="B5" s="32" t="s">
        <v>0</v>
      </c>
      <c r="C5" s="32" t="s">
        <v>13</v>
      </c>
      <c r="D5" s="32" t="s">
        <v>1</v>
      </c>
      <c r="E5" s="32" t="s">
        <v>2</v>
      </c>
      <c r="F5" s="32" t="s">
        <v>15</v>
      </c>
      <c r="G5" s="32" t="s">
        <v>11</v>
      </c>
      <c r="H5" s="32" t="s">
        <v>12</v>
      </c>
      <c r="I5" s="32" t="s">
        <v>16</v>
      </c>
      <c r="J5" s="32" t="s">
        <v>18</v>
      </c>
    </row>
    <row r="6" spans="1:10" x14ac:dyDescent="0.2">
      <c r="A6" s="32" t="s">
        <v>3</v>
      </c>
      <c r="B6" s="32" t="s">
        <v>4</v>
      </c>
      <c r="C6" s="32" t="s">
        <v>5</v>
      </c>
      <c r="D6" s="32" t="s">
        <v>6</v>
      </c>
      <c r="E6" s="32" t="s">
        <v>7</v>
      </c>
      <c r="F6" s="32" t="s">
        <v>8</v>
      </c>
      <c r="G6" s="32" t="s">
        <v>9</v>
      </c>
      <c r="H6" s="32" t="s">
        <v>10</v>
      </c>
      <c r="I6" s="32" t="s">
        <v>14</v>
      </c>
      <c r="J6" s="33" t="s">
        <v>17</v>
      </c>
    </row>
    <row r="7" spans="1:10" ht="51" x14ac:dyDescent="0.2">
      <c r="A7" s="202" t="s">
        <v>128</v>
      </c>
      <c r="B7" s="24" t="s">
        <v>188</v>
      </c>
      <c r="C7" s="25" t="s">
        <v>41</v>
      </c>
      <c r="D7" s="25">
        <v>200.4</v>
      </c>
      <c r="E7" s="25">
        <v>217.08</v>
      </c>
      <c r="F7" s="25">
        <v>1.08</v>
      </c>
      <c r="G7" s="147">
        <v>5559</v>
      </c>
      <c r="H7" s="147">
        <v>5559</v>
      </c>
      <c r="I7" s="95">
        <v>1</v>
      </c>
      <c r="J7" s="17">
        <v>1.08</v>
      </c>
    </row>
    <row r="8" spans="1:10" ht="63.75" x14ac:dyDescent="0.2">
      <c r="A8" s="203"/>
      <c r="B8" s="24" t="s">
        <v>189</v>
      </c>
      <c r="C8" s="25" t="s">
        <v>41</v>
      </c>
      <c r="D8" s="25">
        <v>10</v>
      </c>
      <c r="E8" s="25">
        <v>10</v>
      </c>
      <c r="F8" s="25">
        <v>1</v>
      </c>
      <c r="G8" s="205"/>
      <c r="H8" s="205"/>
      <c r="I8" s="95">
        <v>0</v>
      </c>
      <c r="J8" s="17">
        <v>1</v>
      </c>
    </row>
    <row r="9" spans="1:10" ht="21.75" customHeight="1" x14ac:dyDescent="0.2">
      <c r="A9" s="203"/>
      <c r="B9" s="66" t="s">
        <v>204</v>
      </c>
      <c r="C9" s="25" t="s">
        <v>41</v>
      </c>
      <c r="D9" s="25">
        <v>10</v>
      </c>
      <c r="E9" s="25">
        <v>14</v>
      </c>
      <c r="F9" s="25">
        <v>1.4</v>
      </c>
      <c r="G9" s="205"/>
      <c r="H9" s="205"/>
      <c r="I9" s="95">
        <v>0</v>
      </c>
      <c r="J9" s="17">
        <v>1.4</v>
      </c>
    </row>
    <row r="10" spans="1:10" ht="102" x14ac:dyDescent="0.2">
      <c r="A10" s="204"/>
      <c r="B10" s="24" t="s">
        <v>205</v>
      </c>
      <c r="C10" s="25" t="s">
        <v>94</v>
      </c>
      <c r="D10" s="25">
        <v>25.6</v>
      </c>
      <c r="E10" s="25">
        <v>26</v>
      </c>
      <c r="F10" s="25">
        <v>1.02</v>
      </c>
      <c r="G10" s="206"/>
      <c r="H10" s="206"/>
      <c r="I10" s="95">
        <v>0</v>
      </c>
      <c r="J10" s="17">
        <v>1.02</v>
      </c>
    </row>
    <row r="11" spans="1:10" ht="15" x14ac:dyDescent="0.2">
      <c r="A11" s="199" t="s">
        <v>95</v>
      </c>
      <c r="B11" s="200"/>
      <c r="C11" s="200"/>
      <c r="D11" s="200"/>
      <c r="E11" s="200"/>
      <c r="F11" s="200"/>
      <c r="G11" s="200"/>
      <c r="H11" s="200"/>
      <c r="I11" s="201"/>
      <c r="J11" s="33">
        <v>4.5</v>
      </c>
    </row>
    <row r="12" spans="1:10" ht="15" x14ac:dyDescent="0.2">
      <c r="A12" s="199" t="s">
        <v>191</v>
      </c>
      <c r="B12" s="200"/>
      <c r="C12" s="200"/>
      <c r="D12" s="200"/>
      <c r="E12" s="200"/>
      <c r="F12" s="200"/>
      <c r="G12" s="200"/>
      <c r="H12" s="200"/>
      <c r="I12" s="201"/>
      <c r="J12" s="34">
        <v>1.125</v>
      </c>
    </row>
    <row r="13" spans="1:10" x14ac:dyDescent="0.2">
      <c r="A13" s="194" t="s">
        <v>251</v>
      </c>
      <c r="B13" s="173" t="s">
        <v>252</v>
      </c>
      <c r="C13" s="157" t="s">
        <v>253</v>
      </c>
      <c r="D13" s="130">
        <v>401.6</v>
      </c>
      <c r="E13" s="130">
        <v>498</v>
      </c>
      <c r="F13" s="130">
        <v>1.24</v>
      </c>
      <c r="G13" s="130">
        <v>200</v>
      </c>
      <c r="H13" s="130">
        <v>200</v>
      </c>
      <c r="I13" s="130">
        <v>1</v>
      </c>
      <c r="J13" s="130">
        <v>1.24</v>
      </c>
    </row>
    <row r="14" spans="1:10" ht="36" customHeight="1" x14ac:dyDescent="0.2">
      <c r="A14" s="195"/>
      <c r="B14" s="179"/>
      <c r="C14" s="126"/>
      <c r="D14" s="126"/>
      <c r="E14" s="126"/>
      <c r="F14" s="126"/>
      <c r="G14" s="126"/>
      <c r="H14" s="126"/>
      <c r="I14" s="126"/>
      <c r="J14" s="126"/>
    </row>
    <row r="15" spans="1:10" ht="6.75" customHeight="1" x14ac:dyDescent="0.2">
      <c r="A15" s="196"/>
      <c r="B15" s="207"/>
      <c r="C15" s="127"/>
      <c r="D15" s="127"/>
      <c r="E15" s="127"/>
      <c r="F15" s="127"/>
      <c r="G15" s="127"/>
      <c r="H15" s="127"/>
      <c r="I15" s="127"/>
      <c r="J15" s="127"/>
    </row>
    <row r="16" spans="1:10" ht="15" x14ac:dyDescent="0.25">
      <c r="A16" s="176" t="s">
        <v>23</v>
      </c>
      <c r="B16" s="197"/>
      <c r="C16" s="197"/>
      <c r="D16" s="197"/>
      <c r="E16" s="197"/>
      <c r="F16" s="197"/>
      <c r="G16" s="197"/>
      <c r="H16" s="197"/>
      <c r="I16" s="198"/>
      <c r="J16" s="33">
        <v>1.24</v>
      </c>
    </row>
    <row r="17" spans="1:10" ht="15" x14ac:dyDescent="0.25">
      <c r="A17" s="144" t="s">
        <v>24</v>
      </c>
      <c r="B17" s="197"/>
      <c r="C17" s="197"/>
      <c r="D17" s="197"/>
      <c r="E17" s="197"/>
      <c r="F17" s="197"/>
      <c r="G17" s="197"/>
      <c r="H17" s="197"/>
      <c r="I17" s="198"/>
      <c r="J17" s="32">
        <v>1.24</v>
      </c>
    </row>
    <row r="18" spans="1:10" ht="25.5" customHeight="1" x14ac:dyDescent="0.2">
      <c r="A18" s="188" t="s">
        <v>273</v>
      </c>
      <c r="B18" s="189"/>
      <c r="C18" s="189"/>
      <c r="D18" s="189"/>
      <c r="E18" s="189"/>
      <c r="F18" s="189"/>
      <c r="G18" s="189"/>
      <c r="H18" s="189"/>
      <c r="I18" s="189"/>
      <c r="J18" s="190"/>
    </row>
    <row r="19" spans="1:10" ht="51" x14ac:dyDescent="0.2">
      <c r="A19" s="173" t="s">
        <v>267</v>
      </c>
      <c r="B19" s="22" t="s">
        <v>368</v>
      </c>
      <c r="C19" s="18" t="s">
        <v>277</v>
      </c>
      <c r="D19" s="17">
        <v>1.103</v>
      </c>
      <c r="E19" s="17">
        <v>1.03</v>
      </c>
      <c r="F19" s="17">
        <v>1</v>
      </c>
      <c r="G19" s="17">
        <v>8277.15</v>
      </c>
      <c r="H19" s="17">
        <v>8277.15</v>
      </c>
      <c r="I19" s="17">
        <v>1</v>
      </c>
      <c r="J19" s="17">
        <v>1</v>
      </c>
    </row>
    <row r="20" spans="1:10" ht="87.75" customHeight="1" x14ac:dyDescent="0.2">
      <c r="A20" s="187"/>
      <c r="B20" s="81" t="s">
        <v>369</v>
      </c>
      <c r="C20" s="18" t="s">
        <v>94</v>
      </c>
      <c r="D20" s="17">
        <v>55.7</v>
      </c>
      <c r="E20" s="17">
        <v>55.7</v>
      </c>
      <c r="F20" s="17">
        <v>1</v>
      </c>
      <c r="G20" s="17">
        <v>0</v>
      </c>
      <c r="H20" s="17">
        <v>0</v>
      </c>
      <c r="I20" s="17">
        <v>0</v>
      </c>
      <c r="J20" s="17">
        <v>1</v>
      </c>
    </row>
    <row r="21" spans="1:10" ht="67.5" customHeight="1" x14ac:dyDescent="0.2">
      <c r="A21" s="187"/>
      <c r="B21" s="22" t="s">
        <v>370</v>
      </c>
      <c r="C21" s="18" t="s">
        <v>94</v>
      </c>
      <c r="D21" s="17">
        <v>13.7</v>
      </c>
      <c r="E21" s="17">
        <v>13.7</v>
      </c>
      <c r="F21" s="17">
        <v>1</v>
      </c>
      <c r="G21" s="93">
        <v>0</v>
      </c>
      <c r="H21" s="93">
        <v>0</v>
      </c>
      <c r="I21" s="93">
        <v>0</v>
      </c>
      <c r="J21" s="17">
        <v>1</v>
      </c>
    </row>
    <row r="22" spans="1:10" ht="15" x14ac:dyDescent="0.25">
      <c r="A22" s="165" t="s">
        <v>95</v>
      </c>
      <c r="B22" s="128"/>
      <c r="C22" s="128"/>
      <c r="D22" s="128"/>
      <c r="E22" s="128"/>
      <c r="F22" s="128"/>
      <c r="G22" s="128"/>
      <c r="H22" s="128"/>
      <c r="I22" s="129"/>
      <c r="J22" s="33">
        <v>3</v>
      </c>
    </row>
    <row r="23" spans="1:10" ht="15" x14ac:dyDescent="0.25">
      <c r="A23" s="165" t="s">
        <v>271</v>
      </c>
      <c r="B23" s="128"/>
      <c r="C23" s="128"/>
      <c r="D23" s="128"/>
      <c r="E23" s="128"/>
      <c r="F23" s="128"/>
      <c r="G23" s="128"/>
      <c r="H23" s="128"/>
      <c r="I23" s="129"/>
      <c r="J23" s="33">
        <v>1</v>
      </c>
    </row>
    <row r="24" spans="1:10" ht="38.25" customHeight="1" x14ac:dyDescent="0.2">
      <c r="A24" s="73" t="s">
        <v>268</v>
      </c>
      <c r="B24" s="22" t="s">
        <v>312</v>
      </c>
      <c r="C24" s="18" t="s">
        <v>277</v>
      </c>
      <c r="D24" s="17">
        <v>6.2</v>
      </c>
      <c r="E24" s="17">
        <v>6.2</v>
      </c>
      <c r="F24" s="17">
        <v>1</v>
      </c>
      <c r="G24" s="17">
        <v>14679.79</v>
      </c>
      <c r="H24" s="17">
        <v>14679.79</v>
      </c>
      <c r="I24" s="17">
        <v>1</v>
      </c>
      <c r="J24" s="17">
        <v>1</v>
      </c>
    </row>
    <row r="25" spans="1:10" ht="15" x14ac:dyDescent="0.25">
      <c r="A25" s="166" t="s">
        <v>269</v>
      </c>
      <c r="B25" s="128"/>
      <c r="C25" s="128"/>
      <c r="D25" s="128"/>
      <c r="E25" s="128"/>
      <c r="F25" s="128"/>
      <c r="G25" s="128"/>
      <c r="H25" s="128"/>
      <c r="I25" s="129"/>
      <c r="J25" s="33">
        <v>1</v>
      </c>
    </row>
    <row r="26" spans="1:10" ht="15" x14ac:dyDescent="0.25">
      <c r="A26" s="166" t="s">
        <v>98</v>
      </c>
      <c r="B26" s="128"/>
      <c r="C26" s="128"/>
      <c r="D26" s="128"/>
      <c r="E26" s="128"/>
      <c r="F26" s="128"/>
      <c r="G26" s="128"/>
      <c r="H26" s="128"/>
      <c r="I26" s="129"/>
      <c r="J26" s="33">
        <v>1</v>
      </c>
    </row>
    <row r="27" spans="1:10" ht="76.5" x14ac:dyDescent="0.2">
      <c r="A27" s="136" t="s">
        <v>270</v>
      </c>
      <c r="B27" s="24" t="s">
        <v>301</v>
      </c>
      <c r="C27" s="25" t="s">
        <v>41</v>
      </c>
      <c r="D27" s="25">
        <v>0</v>
      </c>
      <c r="E27" s="25">
        <v>0</v>
      </c>
      <c r="F27" s="25">
        <v>0</v>
      </c>
      <c r="G27" s="147">
        <v>2038.1</v>
      </c>
      <c r="H27" s="147">
        <v>2038.1</v>
      </c>
      <c r="I27" s="147">
        <v>1</v>
      </c>
      <c r="J27" s="25">
        <v>0</v>
      </c>
    </row>
    <row r="28" spans="1:10" ht="140.25" x14ac:dyDescent="0.2">
      <c r="A28" s="179"/>
      <c r="B28" s="24" t="s">
        <v>302</v>
      </c>
      <c r="C28" s="25" t="s">
        <v>94</v>
      </c>
      <c r="D28" s="25">
        <v>0</v>
      </c>
      <c r="E28" s="25">
        <v>0</v>
      </c>
      <c r="F28" s="25">
        <v>0</v>
      </c>
      <c r="G28" s="126"/>
      <c r="H28" s="126"/>
      <c r="I28" s="126"/>
      <c r="J28" s="25">
        <v>0</v>
      </c>
    </row>
    <row r="29" spans="1:10" ht="153" x14ac:dyDescent="0.2">
      <c r="A29" s="179"/>
      <c r="B29" s="24" t="s">
        <v>303</v>
      </c>
      <c r="C29" s="25" t="s">
        <v>94</v>
      </c>
      <c r="D29" s="25">
        <v>23</v>
      </c>
      <c r="E29" s="25">
        <v>23</v>
      </c>
      <c r="F29" s="25">
        <v>1</v>
      </c>
      <c r="G29" s="127"/>
      <c r="H29" s="127"/>
      <c r="I29" s="127"/>
      <c r="J29" s="25">
        <v>1</v>
      </c>
    </row>
    <row r="30" spans="1:10" ht="14.25" x14ac:dyDescent="0.2">
      <c r="A30" s="167" t="s">
        <v>262</v>
      </c>
      <c r="B30" s="168"/>
      <c r="C30" s="168"/>
      <c r="D30" s="168"/>
      <c r="E30" s="168"/>
      <c r="F30" s="168"/>
      <c r="G30" s="168"/>
      <c r="H30" s="168"/>
      <c r="I30" s="169"/>
      <c r="J30" s="32">
        <v>1</v>
      </c>
    </row>
    <row r="31" spans="1:10" ht="15" x14ac:dyDescent="0.2">
      <c r="A31" s="170" t="s">
        <v>272</v>
      </c>
      <c r="B31" s="171"/>
      <c r="C31" s="171"/>
      <c r="D31" s="171"/>
      <c r="E31" s="171"/>
      <c r="F31" s="171"/>
      <c r="G31" s="171"/>
      <c r="H31" s="171"/>
      <c r="I31" s="172"/>
      <c r="J31" s="32">
        <v>1</v>
      </c>
    </row>
    <row r="32" spans="1:10" ht="38.25" x14ac:dyDescent="0.2">
      <c r="A32" s="180" t="s">
        <v>304</v>
      </c>
      <c r="B32" s="76" t="s">
        <v>305</v>
      </c>
      <c r="C32" s="77" t="s">
        <v>38</v>
      </c>
      <c r="D32" s="64">
        <v>0</v>
      </c>
      <c r="E32" s="64">
        <v>0</v>
      </c>
      <c r="F32" s="101">
        <v>0</v>
      </c>
      <c r="G32" s="140">
        <v>723</v>
      </c>
      <c r="H32" s="140">
        <v>723</v>
      </c>
      <c r="I32" s="182">
        <v>1</v>
      </c>
      <c r="J32" s="25">
        <v>0</v>
      </c>
    </row>
    <row r="33" spans="1:10" ht="25.5" x14ac:dyDescent="0.2">
      <c r="A33" s="148"/>
      <c r="B33" s="76" t="s">
        <v>306</v>
      </c>
      <c r="C33" s="76" t="s">
        <v>307</v>
      </c>
      <c r="D33" s="64">
        <v>10.4</v>
      </c>
      <c r="E33" s="64">
        <v>10.4</v>
      </c>
      <c r="F33" s="101">
        <v>1</v>
      </c>
      <c r="G33" s="181"/>
      <c r="H33" s="181"/>
      <c r="I33" s="183"/>
      <c r="J33" s="25">
        <v>1</v>
      </c>
    </row>
    <row r="34" spans="1:10" x14ac:dyDescent="0.2">
      <c r="A34" s="148"/>
      <c r="B34" s="76" t="s">
        <v>308</v>
      </c>
      <c r="C34" s="76" t="s">
        <v>309</v>
      </c>
      <c r="D34" s="64">
        <v>56000</v>
      </c>
      <c r="E34" s="64">
        <v>56000</v>
      </c>
      <c r="F34" s="101">
        <v>1</v>
      </c>
      <c r="G34" s="181"/>
      <c r="H34" s="181"/>
      <c r="I34" s="183"/>
      <c r="J34" s="25">
        <v>1</v>
      </c>
    </row>
    <row r="35" spans="1:10" ht="46.5" customHeight="1" x14ac:dyDescent="0.2">
      <c r="A35" s="149"/>
      <c r="B35" s="76" t="s">
        <v>310</v>
      </c>
      <c r="C35" s="76" t="s">
        <v>311</v>
      </c>
      <c r="D35" s="64">
        <v>35500</v>
      </c>
      <c r="E35" s="64">
        <v>35500</v>
      </c>
      <c r="F35" s="101">
        <v>1</v>
      </c>
      <c r="G35" s="141"/>
      <c r="H35" s="141"/>
      <c r="I35" s="184"/>
      <c r="J35" s="25">
        <v>1</v>
      </c>
    </row>
    <row r="36" spans="1:10" ht="15" x14ac:dyDescent="0.2">
      <c r="A36" s="74"/>
      <c r="B36" s="75"/>
      <c r="C36" s="75"/>
      <c r="D36" s="75"/>
      <c r="E36" s="75"/>
      <c r="F36" s="75"/>
      <c r="G36" s="75"/>
      <c r="H36" s="79"/>
      <c r="I36" s="80" t="s">
        <v>23</v>
      </c>
      <c r="J36" s="32">
        <v>3</v>
      </c>
    </row>
    <row r="37" spans="1:10" ht="15" customHeight="1" x14ac:dyDescent="0.2">
      <c r="A37" s="74"/>
      <c r="B37" s="75"/>
      <c r="C37" s="75"/>
      <c r="D37" s="75"/>
      <c r="E37" s="75"/>
      <c r="F37" s="78"/>
      <c r="G37" s="78"/>
      <c r="H37" s="185" t="s">
        <v>24</v>
      </c>
      <c r="I37" s="186"/>
      <c r="J37" s="32">
        <v>1</v>
      </c>
    </row>
    <row r="38" spans="1:10" ht="63.75" x14ac:dyDescent="0.2">
      <c r="A38" s="173" t="s">
        <v>73</v>
      </c>
      <c r="B38" s="22" t="s">
        <v>274</v>
      </c>
      <c r="C38" s="18" t="s">
        <v>275</v>
      </c>
      <c r="D38" s="17">
        <v>1</v>
      </c>
      <c r="E38" s="17">
        <v>1</v>
      </c>
      <c r="F38" s="17">
        <v>1</v>
      </c>
      <c r="G38" s="17">
        <v>159.178</v>
      </c>
      <c r="H38" s="17">
        <v>159.178</v>
      </c>
      <c r="I38" s="17">
        <v>1</v>
      </c>
      <c r="J38" s="17">
        <v>1</v>
      </c>
    </row>
    <row r="39" spans="1:10" ht="63.75" x14ac:dyDescent="0.2">
      <c r="A39" s="174"/>
      <c r="B39" s="24" t="s">
        <v>276</v>
      </c>
      <c r="C39" s="25" t="s">
        <v>277</v>
      </c>
      <c r="D39" s="25">
        <v>0.12</v>
      </c>
      <c r="E39" s="25">
        <v>0.12</v>
      </c>
      <c r="F39" s="25">
        <v>1</v>
      </c>
      <c r="G39" s="64">
        <v>85</v>
      </c>
      <c r="H39" s="64">
        <v>85</v>
      </c>
      <c r="I39" s="101">
        <v>1</v>
      </c>
      <c r="J39" s="25">
        <v>1</v>
      </c>
    </row>
    <row r="40" spans="1:10" ht="38.25" x14ac:dyDescent="0.2">
      <c r="A40" s="174"/>
      <c r="B40" s="24" t="s">
        <v>278</v>
      </c>
      <c r="C40" s="25" t="s">
        <v>275</v>
      </c>
      <c r="D40" s="25">
        <v>1</v>
      </c>
      <c r="E40" s="25">
        <v>1</v>
      </c>
      <c r="F40" s="25">
        <v>1</v>
      </c>
      <c r="G40" s="64">
        <v>30</v>
      </c>
      <c r="H40" s="64">
        <v>30</v>
      </c>
      <c r="I40" s="101">
        <v>1</v>
      </c>
      <c r="J40" s="25">
        <v>1</v>
      </c>
    </row>
    <row r="41" spans="1:10" ht="51" x14ac:dyDescent="0.2">
      <c r="A41" s="174"/>
      <c r="B41" s="24" t="s">
        <v>279</v>
      </c>
      <c r="C41" s="25" t="s">
        <v>277</v>
      </c>
      <c r="D41" s="25">
        <v>0.18</v>
      </c>
      <c r="E41" s="25">
        <v>0.18</v>
      </c>
      <c r="F41" s="25">
        <v>1</v>
      </c>
      <c r="G41" s="64">
        <v>99.518000000000001</v>
      </c>
      <c r="H41" s="64">
        <v>99.518000000000001</v>
      </c>
      <c r="I41" s="101">
        <v>1</v>
      </c>
      <c r="J41" s="25">
        <v>1</v>
      </c>
    </row>
    <row r="42" spans="1:10" ht="25.5" x14ac:dyDescent="0.2">
      <c r="A42" s="174"/>
      <c r="B42" s="24" t="s">
        <v>280</v>
      </c>
      <c r="C42" s="25" t="s">
        <v>275</v>
      </c>
      <c r="D42" s="25">
        <v>1</v>
      </c>
      <c r="E42" s="25">
        <v>1</v>
      </c>
      <c r="F42" s="25">
        <v>1</v>
      </c>
      <c r="G42" s="96">
        <v>99.998999999999995</v>
      </c>
      <c r="H42" s="96">
        <v>99.998999999999995</v>
      </c>
      <c r="I42" s="102">
        <v>1</v>
      </c>
      <c r="J42" s="25">
        <v>1</v>
      </c>
    </row>
    <row r="43" spans="1:10" ht="51" x14ac:dyDescent="0.2">
      <c r="A43" s="174"/>
      <c r="B43" s="24" t="s">
        <v>281</v>
      </c>
      <c r="C43" s="25" t="s">
        <v>277</v>
      </c>
      <c r="D43" s="25">
        <v>0.22600000000000001</v>
      </c>
      <c r="E43" s="25">
        <v>0.22600000000000001</v>
      </c>
      <c r="F43" s="25">
        <v>1</v>
      </c>
      <c r="G43" s="64">
        <v>91.451999999999998</v>
      </c>
      <c r="H43" s="64">
        <v>91.451999999999998</v>
      </c>
      <c r="I43" s="101">
        <v>1</v>
      </c>
      <c r="J43" s="25">
        <v>1</v>
      </c>
    </row>
    <row r="44" spans="1:10" ht="51" x14ac:dyDescent="0.2">
      <c r="A44" s="174"/>
      <c r="B44" s="24" t="s">
        <v>282</v>
      </c>
      <c r="C44" s="25" t="s">
        <v>275</v>
      </c>
      <c r="D44" s="25">
        <v>1</v>
      </c>
      <c r="E44" s="25">
        <v>1</v>
      </c>
      <c r="F44" s="25">
        <v>1</v>
      </c>
      <c r="G44" s="64">
        <v>10</v>
      </c>
      <c r="H44" s="64">
        <v>10</v>
      </c>
      <c r="I44" s="101">
        <v>1</v>
      </c>
      <c r="J44" s="25">
        <v>1</v>
      </c>
    </row>
    <row r="45" spans="1:10" ht="76.5" x14ac:dyDescent="0.2">
      <c r="A45" s="174"/>
      <c r="B45" s="24" t="s">
        <v>283</v>
      </c>
      <c r="C45" s="25" t="s">
        <v>275</v>
      </c>
      <c r="D45" s="25">
        <v>1</v>
      </c>
      <c r="E45" s="25">
        <v>1</v>
      </c>
      <c r="F45" s="25">
        <v>1</v>
      </c>
      <c r="G45" s="64">
        <v>15</v>
      </c>
      <c r="H45" s="64">
        <v>15</v>
      </c>
      <c r="I45" s="101">
        <v>1</v>
      </c>
      <c r="J45" s="25">
        <v>1</v>
      </c>
    </row>
    <row r="46" spans="1:10" ht="51" x14ac:dyDescent="0.2">
      <c r="A46" s="174"/>
      <c r="B46" s="24" t="s">
        <v>284</v>
      </c>
      <c r="C46" s="25" t="s">
        <v>275</v>
      </c>
      <c r="D46" s="25">
        <v>1</v>
      </c>
      <c r="E46" s="25">
        <v>1</v>
      </c>
      <c r="F46" s="25">
        <v>1</v>
      </c>
      <c r="G46" s="64">
        <v>21.010999999999999</v>
      </c>
      <c r="H46" s="64">
        <v>21.010999999999999</v>
      </c>
      <c r="I46" s="101">
        <v>1</v>
      </c>
      <c r="J46" s="25">
        <v>1</v>
      </c>
    </row>
    <row r="47" spans="1:10" ht="25.5" x14ac:dyDescent="0.2">
      <c r="A47" s="174"/>
      <c r="B47" s="24" t="s">
        <v>285</v>
      </c>
      <c r="C47" s="25" t="s">
        <v>286</v>
      </c>
      <c r="D47" s="25">
        <v>1</v>
      </c>
      <c r="E47" s="25">
        <v>1</v>
      </c>
      <c r="F47" s="25">
        <v>1</v>
      </c>
      <c r="G47" s="64">
        <v>171.709</v>
      </c>
      <c r="H47" s="64">
        <v>171.709</v>
      </c>
      <c r="I47" s="101">
        <v>1</v>
      </c>
      <c r="J47" s="25">
        <v>1</v>
      </c>
    </row>
    <row r="48" spans="1:10" ht="51" x14ac:dyDescent="0.2">
      <c r="A48" s="174"/>
      <c r="B48" s="24" t="s">
        <v>287</v>
      </c>
      <c r="C48" s="25" t="s">
        <v>277</v>
      </c>
      <c r="D48" s="25">
        <v>0.93799999999999994</v>
      </c>
      <c r="E48" s="25">
        <v>0.93799999999999994</v>
      </c>
      <c r="F48" s="25">
        <v>1</v>
      </c>
      <c r="G48" s="64">
        <v>1015.994</v>
      </c>
      <c r="H48" s="64">
        <v>1015.994</v>
      </c>
      <c r="I48" s="101">
        <v>1</v>
      </c>
      <c r="J48" s="25">
        <v>1</v>
      </c>
    </row>
    <row r="49" spans="1:10" ht="76.5" x14ac:dyDescent="0.2">
      <c r="A49" s="174"/>
      <c r="B49" s="24" t="s">
        <v>288</v>
      </c>
      <c r="C49" s="25" t="s">
        <v>277</v>
      </c>
      <c r="D49" s="25">
        <v>1.1399999999999999</v>
      </c>
      <c r="E49" s="25">
        <v>1.1399999999999999</v>
      </c>
      <c r="F49" s="25">
        <v>1</v>
      </c>
      <c r="G49" s="64">
        <v>2403.0700000000002</v>
      </c>
      <c r="H49" s="64">
        <v>2403.0700000000002</v>
      </c>
      <c r="I49" s="101">
        <v>1</v>
      </c>
      <c r="J49" s="25">
        <v>1</v>
      </c>
    </row>
    <row r="50" spans="1:10" ht="102" x14ac:dyDescent="0.2">
      <c r="A50" s="174"/>
      <c r="B50" s="24" t="s">
        <v>289</v>
      </c>
      <c r="C50" s="25" t="s">
        <v>277</v>
      </c>
      <c r="D50" s="25">
        <v>2.3580000000000001</v>
      </c>
      <c r="E50" s="25">
        <v>2.3580000000000001</v>
      </c>
      <c r="F50" s="25">
        <v>1</v>
      </c>
      <c r="G50" s="64">
        <v>2101.9189999999999</v>
      </c>
      <c r="H50" s="64">
        <v>2101.9189999999999</v>
      </c>
      <c r="I50" s="101">
        <v>1</v>
      </c>
      <c r="J50" s="25">
        <v>1</v>
      </c>
    </row>
    <row r="51" spans="1:10" ht="76.5" x14ac:dyDescent="0.2">
      <c r="A51" s="174"/>
      <c r="B51" s="24" t="s">
        <v>290</v>
      </c>
      <c r="C51" s="25" t="s">
        <v>277</v>
      </c>
      <c r="D51" s="25">
        <v>3.5665</v>
      </c>
      <c r="E51" s="25">
        <v>3.5665</v>
      </c>
      <c r="F51" s="25">
        <v>1</v>
      </c>
      <c r="G51" s="64">
        <v>4121.95</v>
      </c>
      <c r="H51" s="64">
        <v>4121.95</v>
      </c>
      <c r="I51" s="101">
        <v>1</v>
      </c>
      <c r="J51" s="25">
        <v>1</v>
      </c>
    </row>
    <row r="52" spans="1:10" ht="89.25" x14ac:dyDescent="0.2">
      <c r="A52" s="174"/>
      <c r="B52" s="24" t="s">
        <v>291</v>
      </c>
      <c r="C52" s="25" t="s">
        <v>275</v>
      </c>
      <c r="D52" s="25">
        <v>1</v>
      </c>
      <c r="E52" s="25">
        <v>1</v>
      </c>
      <c r="F52" s="25">
        <v>1</v>
      </c>
      <c r="G52" s="64">
        <v>680</v>
      </c>
      <c r="H52" s="64">
        <v>680</v>
      </c>
      <c r="I52" s="101">
        <v>1</v>
      </c>
      <c r="J52" s="25">
        <v>1</v>
      </c>
    </row>
    <row r="53" spans="1:10" ht="76.5" x14ac:dyDescent="0.2">
      <c r="A53" s="174"/>
      <c r="B53" s="24" t="s">
        <v>292</v>
      </c>
      <c r="C53" s="25" t="s">
        <v>275</v>
      </c>
      <c r="D53" s="25">
        <v>1</v>
      </c>
      <c r="E53" s="25">
        <v>1</v>
      </c>
      <c r="F53" s="25">
        <v>1</v>
      </c>
      <c r="G53" s="64">
        <v>4000</v>
      </c>
      <c r="H53" s="64">
        <v>4000</v>
      </c>
      <c r="I53" s="101">
        <v>1</v>
      </c>
      <c r="J53" s="25">
        <v>1</v>
      </c>
    </row>
    <row r="54" spans="1:10" ht="63.75" x14ac:dyDescent="0.2">
      <c r="A54" s="174"/>
      <c r="B54" s="24" t="s">
        <v>293</v>
      </c>
      <c r="C54" s="25" t="s">
        <v>277</v>
      </c>
      <c r="D54" s="25">
        <v>8.9209999999999994</v>
      </c>
      <c r="E54" s="25">
        <v>8.9209999999999994</v>
      </c>
      <c r="F54" s="25">
        <v>1</v>
      </c>
      <c r="G54" s="64">
        <v>16868.2</v>
      </c>
      <c r="H54" s="64">
        <v>16868.2</v>
      </c>
      <c r="I54" s="101">
        <v>1</v>
      </c>
      <c r="J54" s="25">
        <v>1</v>
      </c>
    </row>
    <row r="55" spans="1:10" ht="63.75" x14ac:dyDescent="0.2">
      <c r="A55" s="174"/>
      <c r="B55" s="24" t="s">
        <v>294</v>
      </c>
      <c r="C55" s="25" t="s">
        <v>275</v>
      </c>
      <c r="D55" s="25">
        <v>1</v>
      </c>
      <c r="E55" s="25">
        <v>1</v>
      </c>
      <c r="F55" s="25">
        <v>1</v>
      </c>
      <c r="G55" s="64">
        <v>285</v>
      </c>
      <c r="H55" s="64">
        <v>285</v>
      </c>
      <c r="I55" s="101">
        <v>1</v>
      </c>
      <c r="J55" s="25">
        <v>1</v>
      </c>
    </row>
    <row r="56" spans="1:10" ht="114.75" x14ac:dyDescent="0.2">
      <c r="A56" s="174"/>
      <c r="B56" s="24" t="s">
        <v>295</v>
      </c>
      <c r="C56" s="25" t="s">
        <v>275</v>
      </c>
      <c r="D56" s="25">
        <v>1</v>
      </c>
      <c r="E56" s="25">
        <v>1</v>
      </c>
      <c r="F56" s="25">
        <v>1</v>
      </c>
      <c r="G56" s="64">
        <v>224.2</v>
      </c>
      <c r="H56" s="64">
        <v>224.2</v>
      </c>
      <c r="I56" s="101">
        <v>1</v>
      </c>
      <c r="J56" s="25">
        <v>1</v>
      </c>
    </row>
    <row r="57" spans="1:10" ht="38.25" x14ac:dyDescent="0.2">
      <c r="A57" s="174"/>
      <c r="B57" s="24" t="s">
        <v>296</v>
      </c>
      <c r="C57" s="25" t="s">
        <v>275</v>
      </c>
      <c r="D57" s="25">
        <v>1</v>
      </c>
      <c r="E57" s="25">
        <v>1</v>
      </c>
      <c r="F57" s="25">
        <v>1</v>
      </c>
      <c r="G57" s="64">
        <v>4000</v>
      </c>
      <c r="H57" s="64">
        <v>4000</v>
      </c>
      <c r="I57" s="101">
        <v>1</v>
      </c>
      <c r="J57" s="25">
        <v>1</v>
      </c>
    </row>
    <row r="58" spans="1:10" ht="51" x14ac:dyDescent="0.2">
      <c r="A58" s="174"/>
      <c r="B58" s="24" t="s">
        <v>297</v>
      </c>
      <c r="C58" s="25" t="s">
        <v>275</v>
      </c>
      <c r="D58" s="25">
        <v>1</v>
      </c>
      <c r="E58" s="25">
        <v>1</v>
      </c>
      <c r="F58" s="25">
        <v>1</v>
      </c>
      <c r="G58" s="64">
        <v>222</v>
      </c>
      <c r="H58" s="64">
        <v>222</v>
      </c>
      <c r="I58" s="101">
        <v>1</v>
      </c>
      <c r="J58" s="25">
        <v>1</v>
      </c>
    </row>
    <row r="59" spans="1:10" ht="38.25" x14ac:dyDescent="0.2">
      <c r="A59" s="174"/>
      <c r="B59" s="24" t="s">
        <v>298</v>
      </c>
      <c r="C59" s="25" t="s">
        <v>275</v>
      </c>
      <c r="D59" s="25">
        <v>1</v>
      </c>
      <c r="E59" s="25">
        <v>1</v>
      </c>
      <c r="F59" s="25">
        <v>1</v>
      </c>
      <c r="G59" s="64">
        <v>65</v>
      </c>
      <c r="H59" s="64">
        <v>65</v>
      </c>
      <c r="I59" s="101">
        <v>1</v>
      </c>
      <c r="J59" s="25">
        <v>1</v>
      </c>
    </row>
    <row r="60" spans="1:10" ht="51" x14ac:dyDescent="0.2">
      <c r="A60" s="174"/>
      <c r="B60" s="24" t="s">
        <v>299</v>
      </c>
      <c r="C60" s="25" t="s">
        <v>275</v>
      </c>
      <c r="D60" s="25">
        <v>1</v>
      </c>
      <c r="E60" s="25">
        <v>1</v>
      </c>
      <c r="F60" s="25">
        <v>1</v>
      </c>
      <c r="G60" s="64">
        <v>145</v>
      </c>
      <c r="H60" s="64">
        <v>145</v>
      </c>
      <c r="I60" s="101">
        <v>1</v>
      </c>
      <c r="J60" s="25">
        <v>1</v>
      </c>
    </row>
    <row r="61" spans="1:10" ht="51" x14ac:dyDescent="0.2">
      <c r="A61" s="175"/>
      <c r="B61" s="24" t="s">
        <v>300</v>
      </c>
      <c r="C61" s="25" t="s">
        <v>275</v>
      </c>
      <c r="D61" s="25">
        <v>1</v>
      </c>
      <c r="E61" s="25">
        <v>1</v>
      </c>
      <c r="F61" s="25">
        <v>1</v>
      </c>
      <c r="G61" s="64">
        <v>617.66</v>
      </c>
      <c r="H61" s="64">
        <v>617.66</v>
      </c>
      <c r="I61" s="103">
        <v>1</v>
      </c>
      <c r="J61" s="25">
        <v>1</v>
      </c>
    </row>
    <row r="62" spans="1:10" x14ac:dyDescent="0.2">
      <c r="A62" s="176" t="s">
        <v>23</v>
      </c>
      <c r="B62" s="177"/>
      <c r="C62" s="177"/>
      <c r="D62" s="177"/>
      <c r="E62" s="177"/>
      <c r="F62" s="177"/>
      <c r="G62" s="177"/>
      <c r="H62" s="177"/>
      <c r="I62" s="178"/>
      <c r="J62" s="65">
        <v>24</v>
      </c>
    </row>
    <row r="63" spans="1:10" x14ac:dyDescent="0.2">
      <c r="A63" s="133" t="s">
        <v>96</v>
      </c>
      <c r="B63" s="138"/>
      <c r="C63" s="138"/>
      <c r="D63" s="138"/>
      <c r="E63" s="138"/>
      <c r="F63" s="138"/>
      <c r="G63" s="138"/>
      <c r="H63" s="138"/>
      <c r="I63" s="139"/>
      <c r="J63" s="65">
        <v>1</v>
      </c>
    </row>
    <row r="64" spans="1:10" ht="93.75" customHeight="1" x14ac:dyDescent="0.2">
      <c r="A64" s="72" t="s">
        <v>266</v>
      </c>
      <c r="B64" s="72" t="s">
        <v>264</v>
      </c>
      <c r="C64" s="64" t="s">
        <v>265</v>
      </c>
      <c r="D64" s="64">
        <v>9</v>
      </c>
      <c r="E64" s="64">
        <v>9</v>
      </c>
      <c r="F64" s="101">
        <v>1</v>
      </c>
      <c r="G64" s="64">
        <v>4354.47</v>
      </c>
      <c r="H64" s="64">
        <v>4354.3710000000001</v>
      </c>
      <c r="I64" s="101">
        <v>1</v>
      </c>
      <c r="J64" s="59">
        <v>1</v>
      </c>
    </row>
    <row r="65" spans="1:10" x14ac:dyDescent="0.2">
      <c r="A65" s="60"/>
      <c r="B65" s="61"/>
      <c r="C65" s="61"/>
      <c r="D65" s="61"/>
      <c r="E65" s="61"/>
      <c r="F65" s="61"/>
      <c r="G65" s="61"/>
      <c r="H65" s="61"/>
      <c r="I65" s="61" t="s">
        <v>23</v>
      </c>
      <c r="J65" s="65">
        <v>1</v>
      </c>
    </row>
    <row r="66" spans="1:10" x14ac:dyDescent="0.2">
      <c r="A66" s="133" t="s">
        <v>96</v>
      </c>
      <c r="B66" s="142"/>
      <c r="C66" s="142"/>
      <c r="D66" s="142"/>
      <c r="E66" s="142"/>
      <c r="F66" s="142"/>
      <c r="G66" s="142"/>
      <c r="H66" s="142"/>
      <c r="I66" s="143"/>
      <c r="J66" s="65">
        <v>1</v>
      </c>
    </row>
    <row r="67" spans="1:10" x14ac:dyDescent="0.2">
      <c r="A67" s="133" t="s">
        <v>113</v>
      </c>
      <c r="B67" s="138"/>
      <c r="C67" s="138"/>
      <c r="D67" s="138"/>
      <c r="E67" s="138"/>
      <c r="F67" s="138"/>
      <c r="G67" s="138"/>
      <c r="H67" s="138"/>
      <c r="I67" s="138"/>
      <c r="J67" s="139"/>
    </row>
    <row r="68" spans="1:10" ht="63.75" x14ac:dyDescent="0.2">
      <c r="A68" s="57" t="s">
        <v>313</v>
      </c>
      <c r="B68" s="81" t="s">
        <v>314</v>
      </c>
      <c r="C68" s="18" t="s">
        <v>38</v>
      </c>
      <c r="D68" s="17">
        <v>1</v>
      </c>
      <c r="E68" s="17">
        <v>1</v>
      </c>
      <c r="F68" s="17">
        <v>1</v>
      </c>
      <c r="G68" s="17">
        <v>15340</v>
      </c>
      <c r="H68" s="17">
        <v>15340</v>
      </c>
      <c r="I68" s="17">
        <v>1</v>
      </c>
      <c r="J68" s="17">
        <v>1</v>
      </c>
    </row>
    <row r="69" spans="1:10" ht="15" x14ac:dyDescent="0.25">
      <c r="A69" s="176" t="s">
        <v>23</v>
      </c>
      <c r="B69" s="197"/>
      <c r="C69" s="197"/>
      <c r="D69" s="197"/>
      <c r="E69" s="197"/>
      <c r="F69" s="197"/>
      <c r="G69" s="197"/>
      <c r="H69" s="197"/>
      <c r="I69" s="198"/>
      <c r="J69" s="33">
        <f>J68</f>
        <v>1</v>
      </c>
    </row>
    <row r="70" spans="1:10" ht="15" x14ac:dyDescent="0.25">
      <c r="A70" s="144" t="s">
        <v>24</v>
      </c>
      <c r="B70" s="197"/>
      <c r="C70" s="197"/>
      <c r="D70" s="197"/>
      <c r="E70" s="197"/>
      <c r="F70" s="197"/>
      <c r="G70" s="197"/>
      <c r="H70" s="197"/>
      <c r="I70" s="198"/>
      <c r="J70" s="32">
        <f>J69/1</f>
        <v>1</v>
      </c>
    </row>
    <row r="71" spans="1:10" ht="114.75" x14ac:dyDescent="0.2">
      <c r="A71" s="83" t="s">
        <v>315</v>
      </c>
      <c r="B71" s="83" t="s">
        <v>316</v>
      </c>
      <c r="C71" s="84" t="s">
        <v>38</v>
      </c>
      <c r="D71" s="64">
        <v>1</v>
      </c>
      <c r="E71" s="64">
        <v>1</v>
      </c>
      <c r="F71" s="101">
        <v>1</v>
      </c>
      <c r="G71" s="64">
        <v>250</v>
      </c>
      <c r="H71" s="64">
        <v>250</v>
      </c>
      <c r="I71" s="101">
        <v>1</v>
      </c>
      <c r="J71" s="25">
        <v>1</v>
      </c>
    </row>
    <row r="72" spans="1:10" x14ac:dyDescent="0.2">
      <c r="A72" s="82"/>
      <c r="B72" s="85"/>
      <c r="C72" s="85"/>
      <c r="D72" s="85"/>
      <c r="E72" s="85"/>
      <c r="F72" s="85"/>
      <c r="G72" s="86"/>
      <c r="H72" s="86"/>
      <c r="I72" s="87" t="s">
        <v>23</v>
      </c>
      <c r="J72" s="32">
        <v>1</v>
      </c>
    </row>
    <row r="73" spans="1:10" x14ac:dyDescent="0.2">
      <c r="A73" s="144" t="s">
        <v>24</v>
      </c>
      <c r="B73" s="145"/>
      <c r="C73" s="145"/>
      <c r="D73" s="145"/>
      <c r="E73" s="145"/>
      <c r="F73" s="145"/>
      <c r="G73" s="145"/>
      <c r="H73" s="145"/>
      <c r="I73" s="146"/>
      <c r="J73" s="32">
        <v>1</v>
      </c>
    </row>
    <row r="74" spans="1:10" ht="25.5" x14ac:dyDescent="0.2">
      <c r="A74" s="136" t="s">
        <v>320</v>
      </c>
      <c r="B74" s="70" t="s">
        <v>321</v>
      </c>
      <c r="C74" s="52" t="s">
        <v>38</v>
      </c>
      <c r="D74" s="52">
        <v>1</v>
      </c>
      <c r="E74" s="52">
        <v>1</v>
      </c>
      <c r="F74" s="104">
        <v>1</v>
      </c>
      <c r="G74" s="52">
        <v>287</v>
      </c>
      <c r="H74" s="52">
        <v>287</v>
      </c>
      <c r="I74" s="104">
        <v>1</v>
      </c>
      <c r="J74" s="25">
        <v>1</v>
      </c>
    </row>
    <row r="75" spans="1:10" ht="25.5" x14ac:dyDescent="0.2">
      <c r="A75" s="148"/>
      <c r="B75" s="70" t="s">
        <v>322</v>
      </c>
      <c r="C75" s="52" t="s">
        <v>38</v>
      </c>
      <c r="D75" s="52">
        <v>1</v>
      </c>
      <c r="E75" s="52">
        <v>1</v>
      </c>
      <c r="F75" s="104">
        <v>1</v>
      </c>
      <c r="G75" s="52">
        <v>3949.36</v>
      </c>
      <c r="H75" s="52">
        <v>3949.36</v>
      </c>
      <c r="I75" s="104">
        <v>1</v>
      </c>
      <c r="J75" s="25">
        <v>1</v>
      </c>
    </row>
    <row r="76" spans="1:10" ht="25.5" x14ac:dyDescent="0.2">
      <c r="A76" s="148"/>
      <c r="B76" s="88" t="s">
        <v>323</v>
      </c>
      <c r="C76" s="52" t="s">
        <v>38</v>
      </c>
      <c r="D76" s="52">
        <v>1</v>
      </c>
      <c r="E76" s="52">
        <v>1</v>
      </c>
      <c r="F76" s="104">
        <v>1</v>
      </c>
      <c r="G76" s="52">
        <v>399</v>
      </c>
      <c r="H76" s="52">
        <v>399</v>
      </c>
      <c r="I76" s="104">
        <v>1</v>
      </c>
      <c r="J76" s="25">
        <v>1</v>
      </c>
    </row>
    <row r="77" spans="1:10" ht="38.25" x14ac:dyDescent="0.2">
      <c r="A77" s="149"/>
      <c r="B77" s="70" t="s">
        <v>324</v>
      </c>
      <c r="C77" s="52" t="s">
        <v>38</v>
      </c>
      <c r="D77" s="52">
        <v>1</v>
      </c>
      <c r="E77" s="52">
        <v>1</v>
      </c>
      <c r="F77" s="104">
        <v>1</v>
      </c>
      <c r="G77" s="52">
        <v>195</v>
      </c>
      <c r="H77" s="52">
        <v>195</v>
      </c>
      <c r="I77" s="104">
        <v>1</v>
      </c>
      <c r="J77" s="25">
        <v>1</v>
      </c>
    </row>
    <row r="78" spans="1:10" x14ac:dyDescent="0.2">
      <c r="A78" s="82"/>
      <c r="B78" s="89"/>
      <c r="C78" s="89"/>
      <c r="D78" s="89"/>
      <c r="E78" s="89"/>
      <c r="F78" s="89"/>
      <c r="G78" s="90"/>
      <c r="H78" s="90"/>
      <c r="I78" s="91" t="s">
        <v>23</v>
      </c>
      <c r="J78" s="32">
        <v>4</v>
      </c>
    </row>
    <row r="79" spans="1:10" ht="15" x14ac:dyDescent="0.25">
      <c r="A79" s="150" t="s">
        <v>24</v>
      </c>
      <c r="B79" s="151"/>
      <c r="C79" s="151"/>
      <c r="D79" s="151"/>
      <c r="E79" s="151"/>
      <c r="F79" s="151"/>
      <c r="G79" s="151"/>
      <c r="H79" s="151"/>
      <c r="I79" s="152"/>
      <c r="J79" s="32">
        <v>1</v>
      </c>
    </row>
    <row r="80" spans="1:10" ht="51" x14ac:dyDescent="0.2">
      <c r="A80" s="136" t="s">
        <v>317</v>
      </c>
      <c r="B80" s="24" t="s">
        <v>318</v>
      </c>
      <c r="C80" s="25" t="s">
        <v>41</v>
      </c>
      <c r="D80" s="25">
        <v>1</v>
      </c>
      <c r="E80" s="25">
        <v>1</v>
      </c>
      <c r="F80" s="25">
        <v>1</v>
      </c>
      <c r="G80" s="147">
        <v>380.5</v>
      </c>
      <c r="H80" s="147">
        <v>380.5</v>
      </c>
      <c r="I80" s="147">
        <v>1</v>
      </c>
      <c r="J80" s="25">
        <v>1</v>
      </c>
    </row>
    <row r="81" spans="1:10" ht="38.25" x14ac:dyDescent="0.2">
      <c r="A81" s="179"/>
      <c r="B81" s="24" t="s">
        <v>87</v>
      </c>
      <c r="C81" s="25" t="s">
        <v>38</v>
      </c>
      <c r="D81" s="25">
        <v>20</v>
      </c>
      <c r="E81" s="25">
        <v>23</v>
      </c>
      <c r="F81" s="25">
        <v>1.1499999999999999</v>
      </c>
      <c r="G81" s="126"/>
      <c r="H81" s="126"/>
      <c r="I81" s="126"/>
      <c r="J81" s="25">
        <v>1.1499999999999999</v>
      </c>
    </row>
    <row r="82" spans="1:10" ht="38.25" x14ac:dyDescent="0.2">
      <c r="A82" s="179"/>
      <c r="B82" s="24" t="s">
        <v>88</v>
      </c>
      <c r="C82" s="25" t="s">
        <v>38</v>
      </c>
      <c r="D82" s="25">
        <v>119</v>
      </c>
      <c r="E82" s="25">
        <v>144</v>
      </c>
      <c r="F82" s="25">
        <v>1.21</v>
      </c>
      <c r="G82" s="127"/>
      <c r="H82" s="127"/>
      <c r="I82" s="127"/>
      <c r="J82" s="25">
        <v>1.21</v>
      </c>
    </row>
    <row r="83" spans="1:10" ht="51" x14ac:dyDescent="0.2">
      <c r="A83" s="179"/>
      <c r="B83" s="24" t="s">
        <v>319</v>
      </c>
      <c r="C83" s="25" t="s">
        <v>38</v>
      </c>
      <c r="D83" s="25">
        <v>2</v>
      </c>
      <c r="E83" s="25">
        <v>2</v>
      </c>
      <c r="F83" s="25">
        <v>1</v>
      </c>
      <c r="G83" s="64">
        <v>50</v>
      </c>
      <c r="H83" s="64">
        <v>50</v>
      </c>
      <c r="I83" s="101">
        <v>1</v>
      </c>
      <c r="J83" s="25">
        <v>1</v>
      </c>
    </row>
    <row r="84" spans="1:10" ht="15" x14ac:dyDescent="0.25">
      <c r="A84" s="176" t="s">
        <v>23</v>
      </c>
      <c r="B84" s="197"/>
      <c r="C84" s="197"/>
      <c r="D84" s="197"/>
      <c r="E84" s="197"/>
      <c r="F84" s="197"/>
      <c r="G84" s="197"/>
      <c r="H84" s="197"/>
      <c r="I84" s="198"/>
      <c r="J84" s="33">
        <v>4.3600000000000003</v>
      </c>
    </row>
    <row r="85" spans="1:10" ht="15" customHeight="1" x14ac:dyDescent="0.2">
      <c r="A85" s="120" t="s">
        <v>99</v>
      </c>
      <c r="B85" s="155"/>
      <c r="C85" s="155"/>
      <c r="D85" s="155"/>
      <c r="E85" s="155"/>
      <c r="F85" s="155"/>
      <c r="G85" s="155"/>
      <c r="H85" s="155"/>
      <c r="I85" s="156"/>
      <c r="J85" s="33">
        <v>1.0900000000000001</v>
      </c>
    </row>
    <row r="86" spans="1:10" x14ac:dyDescent="0.2">
      <c r="A86" s="133" t="s">
        <v>97</v>
      </c>
      <c r="B86" s="138"/>
      <c r="C86" s="138"/>
      <c r="D86" s="138"/>
      <c r="E86" s="138"/>
      <c r="F86" s="138"/>
      <c r="G86" s="138"/>
      <c r="H86" s="138"/>
      <c r="I86" s="138"/>
      <c r="J86" s="139"/>
    </row>
    <row r="87" spans="1:10" ht="63.75" customHeight="1" x14ac:dyDescent="0.2">
      <c r="A87" s="136" t="s">
        <v>201</v>
      </c>
      <c r="B87" s="66" t="s">
        <v>202</v>
      </c>
      <c r="C87" s="25" t="s">
        <v>57</v>
      </c>
      <c r="D87" s="25">
        <v>9</v>
      </c>
      <c r="E87" s="25">
        <v>9</v>
      </c>
      <c r="F87" s="25">
        <v>1</v>
      </c>
      <c r="G87" s="25">
        <v>2.7</v>
      </c>
      <c r="H87" s="25">
        <v>2.7</v>
      </c>
      <c r="I87" s="25">
        <v>1</v>
      </c>
      <c r="J87" s="25">
        <v>1</v>
      </c>
    </row>
    <row r="88" spans="1:10" ht="53.25" customHeight="1" x14ac:dyDescent="0.2">
      <c r="A88" s="137"/>
      <c r="B88" s="66" t="s">
        <v>203</v>
      </c>
      <c r="C88" s="25" t="s">
        <v>57</v>
      </c>
      <c r="D88" s="25">
        <v>10</v>
      </c>
      <c r="E88" s="25">
        <v>10</v>
      </c>
      <c r="F88" s="25">
        <v>1</v>
      </c>
      <c r="G88" s="25">
        <v>15</v>
      </c>
      <c r="H88" s="25">
        <v>15</v>
      </c>
      <c r="I88" s="25">
        <v>1</v>
      </c>
      <c r="J88" s="25">
        <v>1</v>
      </c>
    </row>
    <row r="89" spans="1:10" ht="89.25" x14ac:dyDescent="0.2">
      <c r="A89" s="137"/>
      <c r="B89" s="24" t="s">
        <v>206</v>
      </c>
      <c r="C89" s="25" t="s">
        <v>57</v>
      </c>
      <c r="D89" s="25">
        <v>9</v>
      </c>
      <c r="E89" s="25">
        <v>9</v>
      </c>
      <c r="F89" s="25">
        <v>1</v>
      </c>
      <c r="G89" s="25">
        <v>9</v>
      </c>
      <c r="H89" s="25">
        <v>9</v>
      </c>
      <c r="I89" s="25">
        <v>1</v>
      </c>
      <c r="J89" s="25">
        <v>1</v>
      </c>
    </row>
    <row r="90" spans="1:10" ht="51" x14ac:dyDescent="0.2">
      <c r="A90" s="137"/>
      <c r="B90" s="24" t="s">
        <v>207</v>
      </c>
      <c r="C90" s="25" t="s">
        <v>38</v>
      </c>
      <c r="D90" s="25">
        <v>1</v>
      </c>
      <c r="E90" s="25">
        <v>1</v>
      </c>
      <c r="F90" s="25">
        <v>1</v>
      </c>
      <c r="G90" s="25">
        <v>10</v>
      </c>
      <c r="H90" s="25">
        <v>10</v>
      </c>
      <c r="I90" s="25">
        <v>1</v>
      </c>
      <c r="J90" s="25">
        <v>1</v>
      </c>
    </row>
    <row r="91" spans="1:10" ht="25.5" x14ac:dyDescent="0.2">
      <c r="A91" s="137"/>
      <c r="B91" s="24" t="s">
        <v>208</v>
      </c>
      <c r="C91" s="25" t="s">
        <v>57</v>
      </c>
      <c r="D91" s="25">
        <v>30</v>
      </c>
      <c r="E91" s="25">
        <v>30</v>
      </c>
      <c r="F91" s="25">
        <v>1</v>
      </c>
      <c r="G91" s="25">
        <v>6</v>
      </c>
      <c r="H91" s="25">
        <v>6</v>
      </c>
      <c r="I91" s="25">
        <v>1</v>
      </c>
      <c r="J91" s="25">
        <v>1</v>
      </c>
    </row>
    <row r="92" spans="1:10" ht="191.25" x14ac:dyDescent="0.2">
      <c r="A92" s="137"/>
      <c r="B92" s="24" t="s">
        <v>213</v>
      </c>
      <c r="C92" s="25" t="s">
        <v>57</v>
      </c>
      <c r="D92" s="25">
        <v>746</v>
      </c>
      <c r="E92" s="25">
        <v>746</v>
      </c>
      <c r="F92" s="25">
        <v>1</v>
      </c>
      <c r="G92" s="25">
        <v>86.8</v>
      </c>
      <c r="H92" s="25">
        <v>86.8</v>
      </c>
      <c r="I92" s="25">
        <v>1</v>
      </c>
      <c r="J92" s="25">
        <v>1</v>
      </c>
    </row>
    <row r="93" spans="1:10" ht="38.25" x14ac:dyDescent="0.2">
      <c r="A93" s="137"/>
      <c r="B93" s="24" t="s">
        <v>212</v>
      </c>
      <c r="C93" s="25" t="s">
        <v>57</v>
      </c>
      <c r="D93" s="25">
        <v>19</v>
      </c>
      <c r="E93" s="25">
        <v>19</v>
      </c>
      <c r="F93" s="25">
        <v>1</v>
      </c>
      <c r="G93" s="25">
        <v>9.5</v>
      </c>
      <c r="H93" s="25">
        <v>9.5</v>
      </c>
      <c r="I93" s="25">
        <v>1</v>
      </c>
      <c r="J93" s="25">
        <v>1</v>
      </c>
    </row>
    <row r="94" spans="1:10" ht="38.25" x14ac:dyDescent="0.2">
      <c r="A94" s="137"/>
      <c r="B94" s="24" t="s">
        <v>211</v>
      </c>
      <c r="C94" s="25" t="s">
        <v>57</v>
      </c>
      <c r="D94" s="25">
        <v>30</v>
      </c>
      <c r="E94" s="25">
        <v>30</v>
      </c>
      <c r="F94" s="25">
        <v>1</v>
      </c>
      <c r="G94" s="25">
        <v>37</v>
      </c>
      <c r="H94" s="25">
        <v>37</v>
      </c>
      <c r="I94" s="25">
        <v>1</v>
      </c>
      <c r="J94" s="25">
        <v>1</v>
      </c>
    </row>
    <row r="95" spans="1:10" ht="38.25" x14ac:dyDescent="0.2">
      <c r="A95" s="137"/>
      <c r="B95" s="24" t="s">
        <v>210</v>
      </c>
      <c r="C95" s="25" t="s">
        <v>57</v>
      </c>
      <c r="D95" s="25">
        <v>33</v>
      </c>
      <c r="E95" s="25">
        <v>33</v>
      </c>
      <c r="F95" s="25">
        <v>1</v>
      </c>
      <c r="G95" s="25">
        <v>42</v>
      </c>
      <c r="H95" s="25">
        <v>42</v>
      </c>
      <c r="I95" s="25">
        <v>1</v>
      </c>
      <c r="J95" s="25">
        <v>1</v>
      </c>
    </row>
    <row r="96" spans="1:10" ht="25.5" x14ac:dyDescent="0.2">
      <c r="A96" s="137"/>
      <c r="B96" s="24" t="s">
        <v>209</v>
      </c>
      <c r="C96" s="25" t="s">
        <v>38</v>
      </c>
      <c r="D96" s="25">
        <v>60</v>
      </c>
      <c r="E96" s="25">
        <v>60</v>
      </c>
      <c r="F96" s="25">
        <v>1</v>
      </c>
      <c r="G96" s="25">
        <v>15.3</v>
      </c>
      <c r="H96" s="25">
        <v>15.3</v>
      </c>
      <c r="I96" s="25">
        <v>1</v>
      </c>
      <c r="J96" s="25">
        <v>1</v>
      </c>
    </row>
    <row r="97" spans="1:10" x14ac:dyDescent="0.2">
      <c r="A97" s="137"/>
      <c r="B97" s="24" t="s">
        <v>214</v>
      </c>
      <c r="C97" s="25" t="s">
        <v>38</v>
      </c>
      <c r="D97" s="25">
        <v>4</v>
      </c>
      <c r="E97" s="25">
        <v>4</v>
      </c>
      <c r="F97" s="25">
        <v>1</v>
      </c>
      <c r="G97" s="25">
        <v>64.5</v>
      </c>
      <c r="H97" s="25">
        <v>64.400000000000006</v>
      </c>
      <c r="I97" s="25">
        <v>0.998</v>
      </c>
      <c r="J97" s="25">
        <v>0.998</v>
      </c>
    </row>
    <row r="98" spans="1:10" x14ac:dyDescent="0.2">
      <c r="A98" s="133" t="s">
        <v>93</v>
      </c>
      <c r="B98" s="134"/>
      <c r="C98" s="134"/>
      <c r="D98" s="134"/>
      <c r="E98" s="134"/>
      <c r="F98" s="134"/>
      <c r="G98" s="134"/>
      <c r="H98" s="134"/>
      <c r="I98" s="135"/>
      <c r="J98" s="32">
        <v>11</v>
      </c>
    </row>
    <row r="99" spans="1:10" x14ac:dyDescent="0.2">
      <c r="A99" s="133" t="s">
        <v>96</v>
      </c>
      <c r="B99" s="134"/>
      <c r="C99" s="134"/>
      <c r="D99" s="134"/>
      <c r="E99" s="134"/>
      <c r="F99" s="134"/>
      <c r="G99" s="134"/>
      <c r="H99" s="134"/>
      <c r="I99" s="135"/>
      <c r="J99" s="32">
        <v>1</v>
      </c>
    </row>
    <row r="100" spans="1:10" ht="51" x14ac:dyDescent="0.2">
      <c r="A100" s="173" t="s">
        <v>254</v>
      </c>
      <c r="B100" s="57" t="s">
        <v>255</v>
      </c>
      <c r="C100" s="18" t="s">
        <v>263</v>
      </c>
      <c r="D100" s="18">
        <v>1</v>
      </c>
      <c r="E100" s="18">
        <v>1</v>
      </c>
      <c r="F100" s="105">
        <v>1</v>
      </c>
      <c r="G100" s="18">
        <v>340.4</v>
      </c>
      <c r="H100" s="18">
        <v>340.4</v>
      </c>
      <c r="I100" s="105">
        <v>1</v>
      </c>
      <c r="J100" s="17">
        <v>1</v>
      </c>
    </row>
    <row r="101" spans="1:10" ht="68.25" customHeight="1" x14ac:dyDescent="0.2">
      <c r="A101" s="211"/>
      <c r="B101" s="58" t="s">
        <v>139</v>
      </c>
      <c r="C101" s="18" t="s">
        <v>263</v>
      </c>
      <c r="D101" s="18">
        <v>280</v>
      </c>
      <c r="E101" s="18">
        <v>280</v>
      </c>
      <c r="F101" s="105">
        <v>1</v>
      </c>
      <c r="G101" s="18">
        <v>633.5</v>
      </c>
      <c r="H101" s="18">
        <v>633.5</v>
      </c>
      <c r="I101" s="105">
        <v>1</v>
      </c>
      <c r="J101" s="17">
        <v>1</v>
      </c>
    </row>
    <row r="102" spans="1:10" ht="25.5" x14ac:dyDescent="0.2">
      <c r="A102" s="211"/>
      <c r="B102" s="56" t="s">
        <v>256</v>
      </c>
      <c r="C102" s="42" t="s">
        <v>38</v>
      </c>
      <c r="D102" s="42">
        <v>1</v>
      </c>
      <c r="E102" s="42">
        <v>1</v>
      </c>
      <c r="F102" s="106">
        <v>1</v>
      </c>
      <c r="G102" s="42">
        <v>50</v>
      </c>
      <c r="H102" s="42">
        <v>50</v>
      </c>
      <c r="I102" s="106">
        <v>1</v>
      </c>
      <c r="J102" s="17">
        <v>1</v>
      </c>
    </row>
    <row r="103" spans="1:10" ht="25.5" x14ac:dyDescent="0.2">
      <c r="A103" s="211"/>
      <c r="B103" s="57" t="s">
        <v>257</v>
      </c>
      <c r="C103" s="42" t="s">
        <v>38</v>
      </c>
      <c r="D103" s="42">
        <v>2</v>
      </c>
      <c r="E103" s="42">
        <v>2</v>
      </c>
      <c r="F103" s="106">
        <v>1</v>
      </c>
      <c r="G103" s="42">
        <v>23.7</v>
      </c>
      <c r="H103" s="42">
        <v>23.7</v>
      </c>
      <c r="I103" s="106">
        <v>1</v>
      </c>
      <c r="J103" s="17">
        <v>1</v>
      </c>
    </row>
    <row r="104" spans="1:10" ht="27" customHeight="1" x14ac:dyDescent="0.2">
      <c r="A104" s="211"/>
      <c r="B104" s="56" t="s">
        <v>258</v>
      </c>
      <c r="C104" s="42" t="s">
        <v>263</v>
      </c>
      <c r="D104" s="42">
        <v>16</v>
      </c>
      <c r="E104" s="42">
        <v>16</v>
      </c>
      <c r="F104" s="106">
        <v>1</v>
      </c>
      <c r="G104" s="42">
        <v>182.9</v>
      </c>
      <c r="H104" s="42">
        <v>182.9</v>
      </c>
      <c r="I104" s="106">
        <v>1</v>
      </c>
      <c r="J104" s="17">
        <v>1</v>
      </c>
    </row>
    <row r="105" spans="1:10" ht="51" x14ac:dyDescent="0.2">
      <c r="A105" s="211"/>
      <c r="B105" s="57" t="s">
        <v>261</v>
      </c>
      <c r="C105" s="42" t="s">
        <v>263</v>
      </c>
      <c r="D105" s="42">
        <v>12</v>
      </c>
      <c r="E105" s="42">
        <v>12</v>
      </c>
      <c r="F105" s="106">
        <v>1</v>
      </c>
      <c r="G105" s="42">
        <v>21</v>
      </c>
      <c r="H105" s="42">
        <v>21</v>
      </c>
      <c r="I105" s="106">
        <v>1</v>
      </c>
      <c r="J105" s="17">
        <v>1</v>
      </c>
    </row>
    <row r="106" spans="1:10" ht="51" x14ac:dyDescent="0.2">
      <c r="A106" s="211"/>
      <c r="B106" s="57" t="s">
        <v>259</v>
      </c>
      <c r="C106" s="42" t="s">
        <v>263</v>
      </c>
      <c r="D106" s="42">
        <v>85</v>
      </c>
      <c r="E106" s="42">
        <v>85</v>
      </c>
      <c r="F106" s="106">
        <v>1</v>
      </c>
      <c r="G106" s="42">
        <v>145.9</v>
      </c>
      <c r="H106" s="42">
        <v>145.9</v>
      </c>
      <c r="I106" s="106">
        <v>1</v>
      </c>
      <c r="J106" s="17">
        <v>1</v>
      </c>
    </row>
    <row r="107" spans="1:10" ht="51" x14ac:dyDescent="0.2">
      <c r="A107" s="212"/>
      <c r="B107" s="57" t="s">
        <v>260</v>
      </c>
      <c r="C107" s="42" t="s">
        <v>263</v>
      </c>
      <c r="D107" s="42">
        <v>25</v>
      </c>
      <c r="E107" s="42">
        <v>25</v>
      </c>
      <c r="F107" s="106">
        <v>1</v>
      </c>
      <c r="G107" s="42">
        <v>61.8</v>
      </c>
      <c r="H107" s="42">
        <v>61.8</v>
      </c>
      <c r="I107" s="106">
        <v>1</v>
      </c>
      <c r="J107" s="17">
        <v>1</v>
      </c>
    </row>
    <row r="108" spans="1:10" ht="15" x14ac:dyDescent="0.25">
      <c r="A108" s="120" t="s">
        <v>262</v>
      </c>
      <c r="B108" s="163"/>
      <c r="C108" s="163"/>
      <c r="D108" s="163"/>
      <c r="E108" s="163"/>
      <c r="F108" s="163"/>
      <c r="G108" s="163"/>
      <c r="H108" s="163"/>
      <c r="I108" s="164"/>
      <c r="J108" s="33">
        <v>8</v>
      </c>
    </row>
    <row r="109" spans="1:10" ht="15" x14ac:dyDescent="0.25">
      <c r="A109" s="120" t="s">
        <v>98</v>
      </c>
      <c r="B109" s="163"/>
      <c r="C109" s="163"/>
      <c r="D109" s="163"/>
      <c r="E109" s="163"/>
      <c r="F109" s="163"/>
      <c r="G109" s="163"/>
      <c r="H109" s="163"/>
      <c r="I109" s="164"/>
      <c r="J109" s="33">
        <v>1</v>
      </c>
    </row>
    <row r="110" spans="1:10" ht="15" customHeight="1" x14ac:dyDescent="0.2">
      <c r="A110" s="120" t="s">
        <v>103</v>
      </c>
      <c r="B110" s="155"/>
      <c r="C110" s="155"/>
      <c r="D110" s="155"/>
      <c r="E110" s="155"/>
      <c r="F110" s="155"/>
      <c r="G110" s="155"/>
      <c r="H110" s="155"/>
      <c r="I110" s="155"/>
      <c r="J110" s="156"/>
    </row>
    <row r="111" spans="1:10" ht="90.75" customHeight="1" x14ac:dyDescent="0.2">
      <c r="A111" s="39" t="s">
        <v>192</v>
      </c>
      <c r="B111" s="40" t="s">
        <v>193</v>
      </c>
      <c r="C111" s="18" t="s">
        <v>200</v>
      </c>
      <c r="D111" s="18">
        <v>1</v>
      </c>
      <c r="E111" s="18">
        <v>1</v>
      </c>
      <c r="F111" s="105">
        <v>1</v>
      </c>
      <c r="G111" s="157">
        <v>35250.61</v>
      </c>
      <c r="H111" s="157">
        <v>35250.61</v>
      </c>
      <c r="I111" s="159">
        <v>1</v>
      </c>
      <c r="J111" s="17">
        <v>1</v>
      </c>
    </row>
    <row r="112" spans="1:10" ht="127.5" x14ac:dyDescent="0.2">
      <c r="A112" s="30"/>
      <c r="B112" s="41" t="s">
        <v>194</v>
      </c>
      <c r="C112" s="18" t="s">
        <v>200</v>
      </c>
      <c r="D112" s="42">
        <v>1</v>
      </c>
      <c r="E112" s="42">
        <v>1</v>
      </c>
      <c r="F112" s="106">
        <v>1</v>
      </c>
      <c r="G112" s="158"/>
      <c r="H112" s="158"/>
      <c r="I112" s="160"/>
      <c r="J112" s="17">
        <v>1</v>
      </c>
    </row>
    <row r="113" spans="1:10" ht="101.25" customHeight="1" x14ac:dyDescent="0.2">
      <c r="A113" s="30"/>
      <c r="B113" s="56" t="s">
        <v>195</v>
      </c>
      <c r="C113" s="18" t="s">
        <v>200</v>
      </c>
      <c r="D113" s="18">
        <v>1</v>
      </c>
      <c r="E113" s="18">
        <v>1</v>
      </c>
      <c r="F113" s="105">
        <v>1</v>
      </c>
      <c r="G113" s="158"/>
      <c r="H113" s="158"/>
      <c r="I113" s="160"/>
      <c r="J113" s="17">
        <v>1</v>
      </c>
    </row>
    <row r="114" spans="1:10" ht="51" x14ac:dyDescent="0.2">
      <c r="A114" s="30"/>
      <c r="B114" s="41" t="s">
        <v>196</v>
      </c>
      <c r="C114" s="18" t="s">
        <v>163</v>
      </c>
      <c r="D114" s="18">
        <v>2.2999999999999998</v>
      </c>
      <c r="E114" s="18">
        <v>2.2999999999999998</v>
      </c>
      <c r="F114" s="105">
        <v>1</v>
      </c>
      <c r="G114" s="158"/>
      <c r="H114" s="158"/>
      <c r="I114" s="160"/>
      <c r="J114" s="17">
        <v>1</v>
      </c>
    </row>
    <row r="115" spans="1:10" ht="89.25" x14ac:dyDescent="0.2">
      <c r="A115" s="30"/>
      <c r="B115" s="41" t="s">
        <v>197</v>
      </c>
      <c r="C115" s="18" t="s">
        <v>94</v>
      </c>
      <c r="D115" s="18">
        <v>0</v>
      </c>
      <c r="E115" s="18">
        <v>0</v>
      </c>
      <c r="F115" s="105">
        <v>0</v>
      </c>
      <c r="G115" s="158"/>
      <c r="H115" s="158"/>
      <c r="I115" s="160"/>
      <c r="J115" s="17">
        <v>0</v>
      </c>
    </row>
    <row r="116" spans="1:10" ht="77.25" customHeight="1" x14ac:dyDescent="0.2">
      <c r="A116" s="30"/>
      <c r="B116" s="41" t="s">
        <v>198</v>
      </c>
      <c r="C116" s="18" t="s">
        <v>94</v>
      </c>
      <c r="D116" s="18">
        <v>0</v>
      </c>
      <c r="E116" s="18">
        <v>0</v>
      </c>
      <c r="F116" s="105">
        <v>0</v>
      </c>
      <c r="G116" s="126"/>
      <c r="H116" s="126"/>
      <c r="I116" s="161"/>
      <c r="J116" s="17">
        <v>0</v>
      </c>
    </row>
    <row r="117" spans="1:10" ht="51" x14ac:dyDescent="0.2">
      <c r="A117" s="30"/>
      <c r="B117" s="41" t="s">
        <v>199</v>
      </c>
      <c r="C117" s="18" t="s">
        <v>94</v>
      </c>
      <c r="D117" s="18">
        <v>100</v>
      </c>
      <c r="E117" s="18">
        <v>100</v>
      </c>
      <c r="F117" s="105">
        <v>1</v>
      </c>
      <c r="G117" s="127"/>
      <c r="H117" s="127"/>
      <c r="I117" s="162"/>
      <c r="J117" s="17">
        <v>1</v>
      </c>
    </row>
    <row r="118" spans="1:10" x14ac:dyDescent="0.2">
      <c r="A118" s="120" t="s">
        <v>95</v>
      </c>
      <c r="B118" s="155"/>
      <c r="C118" s="155"/>
      <c r="D118" s="155"/>
      <c r="E118" s="155"/>
      <c r="F118" s="155"/>
      <c r="G118" s="155"/>
      <c r="H118" s="155"/>
      <c r="I118" s="156"/>
      <c r="J118" s="33">
        <v>5</v>
      </c>
    </row>
    <row r="119" spans="1:10" x14ac:dyDescent="0.2">
      <c r="A119" s="120" t="s">
        <v>99</v>
      </c>
      <c r="B119" s="153"/>
      <c r="C119" s="153"/>
      <c r="D119" s="153"/>
      <c r="E119" s="153"/>
      <c r="F119" s="153"/>
      <c r="G119" s="153"/>
      <c r="H119" s="153"/>
      <c r="I119" s="154"/>
      <c r="J119" s="33">
        <v>1</v>
      </c>
    </row>
    <row r="120" spans="1:10" x14ac:dyDescent="0.2">
      <c r="A120" s="120" t="s">
        <v>104</v>
      </c>
      <c r="B120" s="155"/>
      <c r="C120" s="155"/>
      <c r="D120" s="155"/>
      <c r="E120" s="155"/>
      <c r="F120" s="155"/>
      <c r="G120" s="155"/>
      <c r="H120" s="155"/>
      <c r="I120" s="155"/>
      <c r="J120" s="156"/>
    </row>
    <row r="121" spans="1:10" ht="76.5" x14ac:dyDescent="0.2">
      <c r="A121" s="41" t="s">
        <v>232</v>
      </c>
      <c r="B121" s="56" t="s">
        <v>233</v>
      </c>
      <c r="C121" s="18" t="s">
        <v>41</v>
      </c>
      <c r="D121" s="18">
        <v>320</v>
      </c>
      <c r="E121" s="18">
        <v>320</v>
      </c>
      <c r="F121" s="105">
        <v>1</v>
      </c>
      <c r="G121" s="18">
        <v>28</v>
      </c>
      <c r="H121" s="18">
        <v>28</v>
      </c>
      <c r="I121" s="107">
        <v>1</v>
      </c>
      <c r="J121" s="17">
        <v>1</v>
      </c>
    </row>
    <row r="122" spans="1:10" x14ac:dyDescent="0.2">
      <c r="A122" s="120" t="s">
        <v>105</v>
      </c>
      <c r="B122" s="155"/>
      <c r="C122" s="155"/>
      <c r="D122" s="155"/>
      <c r="E122" s="155"/>
      <c r="F122" s="155"/>
      <c r="G122" s="155"/>
      <c r="H122" s="155"/>
      <c r="I122" s="156"/>
      <c r="J122" s="33">
        <v>1</v>
      </c>
    </row>
    <row r="123" spans="1:10" x14ac:dyDescent="0.2">
      <c r="A123" s="120" t="s">
        <v>98</v>
      </c>
      <c r="B123" s="155"/>
      <c r="C123" s="155"/>
      <c r="D123" s="155"/>
      <c r="E123" s="155"/>
      <c r="F123" s="155"/>
      <c r="G123" s="155"/>
      <c r="H123" s="155"/>
      <c r="I123" s="156"/>
      <c r="J123" s="33">
        <v>1</v>
      </c>
    </row>
    <row r="124" spans="1:10" ht="38.25" x14ac:dyDescent="0.2">
      <c r="A124" s="173" t="s">
        <v>217</v>
      </c>
      <c r="B124" s="45" t="s">
        <v>218</v>
      </c>
      <c r="C124" s="40" t="s">
        <v>57</v>
      </c>
      <c r="D124" s="18">
        <v>7255</v>
      </c>
      <c r="E124" s="18">
        <v>7255</v>
      </c>
      <c r="F124" s="105">
        <v>1</v>
      </c>
      <c r="G124" s="18">
        <v>2000</v>
      </c>
      <c r="H124" s="18">
        <v>2000</v>
      </c>
      <c r="I124" s="105">
        <v>1</v>
      </c>
      <c r="J124" s="17">
        <v>1</v>
      </c>
    </row>
    <row r="125" spans="1:10" ht="25.5" x14ac:dyDescent="0.2">
      <c r="A125" s="203"/>
      <c r="B125" s="41" t="s">
        <v>219</v>
      </c>
      <c r="C125" s="40" t="s">
        <v>38</v>
      </c>
      <c r="D125" s="18">
        <v>43</v>
      </c>
      <c r="E125" s="18">
        <v>43</v>
      </c>
      <c r="F125" s="105">
        <v>1</v>
      </c>
      <c r="G125" s="18">
        <v>1040.9000000000001</v>
      </c>
      <c r="H125" s="18">
        <v>1040.9000000000001</v>
      </c>
      <c r="I125" s="105">
        <v>1</v>
      </c>
      <c r="J125" s="17">
        <v>1</v>
      </c>
    </row>
    <row r="126" spans="1:10" ht="51" x14ac:dyDescent="0.2">
      <c r="A126" s="203"/>
      <c r="B126" s="41" t="s">
        <v>220</v>
      </c>
      <c r="C126" s="40" t="s">
        <v>57</v>
      </c>
      <c r="D126" s="18">
        <v>5484</v>
      </c>
      <c r="E126" s="18">
        <v>5484</v>
      </c>
      <c r="F126" s="105">
        <v>1</v>
      </c>
      <c r="G126" s="18">
        <v>371</v>
      </c>
      <c r="H126" s="18">
        <v>371</v>
      </c>
      <c r="I126" s="105">
        <v>1</v>
      </c>
      <c r="J126" s="17">
        <v>1</v>
      </c>
    </row>
    <row r="127" spans="1:10" ht="38.25" x14ac:dyDescent="0.2">
      <c r="A127" s="203"/>
      <c r="B127" s="41" t="s">
        <v>221</v>
      </c>
      <c r="C127" s="49" t="s">
        <v>38</v>
      </c>
      <c r="D127" s="18">
        <v>102</v>
      </c>
      <c r="E127" s="100">
        <v>102</v>
      </c>
      <c r="F127" s="105">
        <v>1</v>
      </c>
      <c r="G127" s="18">
        <v>371</v>
      </c>
      <c r="H127" s="18">
        <v>371</v>
      </c>
      <c r="I127" s="105">
        <v>1</v>
      </c>
      <c r="J127" s="17">
        <v>1</v>
      </c>
    </row>
    <row r="128" spans="1:10" ht="76.5" x14ac:dyDescent="0.2">
      <c r="A128" s="203"/>
      <c r="B128" s="41" t="s">
        <v>222</v>
      </c>
      <c r="C128" s="49" t="s">
        <v>223</v>
      </c>
      <c r="D128" s="18" t="s">
        <v>224</v>
      </c>
      <c r="E128" s="100" t="s">
        <v>224</v>
      </c>
      <c r="F128" s="105">
        <v>1</v>
      </c>
      <c r="G128" s="18">
        <v>371</v>
      </c>
      <c r="H128" s="18">
        <v>371</v>
      </c>
      <c r="I128" s="105">
        <v>1</v>
      </c>
      <c r="J128" s="17">
        <v>1</v>
      </c>
    </row>
    <row r="129" spans="1:10" ht="76.5" x14ac:dyDescent="0.2">
      <c r="A129" s="203"/>
      <c r="B129" s="41" t="s">
        <v>225</v>
      </c>
      <c r="C129" s="49" t="s">
        <v>226</v>
      </c>
      <c r="D129" s="18" t="s">
        <v>227</v>
      </c>
      <c r="E129" s="100" t="s">
        <v>227</v>
      </c>
      <c r="F129" s="105">
        <v>1</v>
      </c>
      <c r="G129" s="18">
        <v>2746.9</v>
      </c>
      <c r="H129" s="18">
        <v>2746.9</v>
      </c>
      <c r="I129" s="105">
        <v>1</v>
      </c>
      <c r="J129" s="17">
        <v>1</v>
      </c>
    </row>
    <row r="130" spans="1:10" ht="76.5" x14ac:dyDescent="0.2">
      <c r="A130" s="203"/>
      <c r="B130" s="41" t="s">
        <v>228</v>
      </c>
      <c r="C130" s="49" t="s">
        <v>226</v>
      </c>
      <c r="D130" s="18" t="s">
        <v>229</v>
      </c>
      <c r="E130" s="100" t="s">
        <v>229</v>
      </c>
      <c r="F130" s="105">
        <v>1</v>
      </c>
      <c r="G130" s="18">
        <v>2746.9</v>
      </c>
      <c r="H130" s="18">
        <v>2746.9</v>
      </c>
      <c r="I130" s="105">
        <v>1</v>
      </c>
      <c r="J130" s="17">
        <v>1</v>
      </c>
    </row>
    <row r="131" spans="1:10" ht="51" x14ac:dyDescent="0.2">
      <c r="A131" s="204"/>
      <c r="B131" s="41" t="s">
        <v>230</v>
      </c>
      <c r="C131" s="40" t="s">
        <v>57</v>
      </c>
      <c r="D131" s="18">
        <v>26615</v>
      </c>
      <c r="E131" s="18">
        <v>26615</v>
      </c>
      <c r="F131" s="105">
        <v>1</v>
      </c>
      <c r="G131" s="18">
        <v>2792</v>
      </c>
      <c r="H131" s="18">
        <v>2792</v>
      </c>
      <c r="I131" s="105">
        <v>1</v>
      </c>
      <c r="J131" s="17">
        <v>1</v>
      </c>
    </row>
    <row r="132" spans="1:10" x14ac:dyDescent="0.2">
      <c r="A132" s="44"/>
      <c r="B132" s="46"/>
      <c r="C132" s="46"/>
      <c r="D132" s="46"/>
      <c r="E132" s="46"/>
      <c r="F132" s="46"/>
      <c r="G132" s="46"/>
      <c r="H132" s="46"/>
      <c r="I132" s="47" t="s">
        <v>23</v>
      </c>
      <c r="J132" s="48">
        <v>8</v>
      </c>
    </row>
    <row r="133" spans="1:10" ht="15" x14ac:dyDescent="0.25">
      <c r="A133" s="44"/>
      <c r="B133" s="46"/>
      <c r="C133" s="46"/>
      <c r="D133" s="46"/>
      <c r="E133" s="46"/>
      <c r="F133" s="46"/>
      <c r="G133" s="208" t="s">
        <v>231</v>
      </c>
      <c r="H133" s="209"/>
      <c r="I133" s="210"/>
      <c r="J133" s="48">
        <v>1</v>
      </c>
    </row>
    <row r="134" spans="1:10" x14ac:dyDescent="0.2">
      <c r="A134" s="173" t="s">
        <v>234</v>
      </c>
      <c r="B134" s="173" t="s">
        <v>235</v>
      </c>
      <c r="C134" s="157" t="s">
        <v>94</v>
      </c>
      <c r="D134" s="157">
        <v>1.5</v>
      </c>
      <c r="E134" s="157">
        <v>1.5</v>
      </c>
      <c r="F134" s="159">
        <v>1</v>
      </c>
      <c r="G134" s="157">
        <v>571.20000000000005</v>
      </c>
      <c r="H134" s="231">
        <v>571.20000000000005</v>
      </c>
      <c r="I134" s="232">
        <v>1</v>
      </c>
      <c r="J134" s="130">
        <v>1</v>
      </c>
    </row>
    <row r="135" spans="1:10" x14ac:dyDescent="0.2">
      <c r="A135" s="223"/>
      <c r="B135" s="223"/>
      <c r="C135" s="225"/>
      <c r="D135" s="227"/>
      <c r="E135" s="227"/>
      <c r="F135" s="229"/>
      <c r="G135" s="131"/>
      <c r="H135" s="131"/>
      <c r="I135" s="233"/>
      <c r="J135" s="131"/>
    </row>
    <row r="136" spans="1:10" x14ac:dyDescent="0.2">
      <c r="A136" s="223"/>
      <c r="B136" s="223"/>
      <c r="C136" s="225"/>
      <c r="D136" s="227"/>
      <c r="E136" s="227"/>
      <c r="F136" s="229"/>
      <c r="G136" s="131"/>
      <c r="H136" s="131"/>
      <c r="I136" s="233"/>
      <c r="J136" s="131"/>
    </row>
    <row r="137" spans="1:10" x14ac:dyDescent="0.2">
      <c r="A137" s="223"/>
      <c r="B137" s="224"/>
      <c r="C137" s="226"/>
      <c r="D137" s="228"/>
      <c r="E137" s="228"/>
      <c r="F137" s="230"/>
      <c r="G137" s="132"/>
      <c r="H137" s="132"/>
      <c r="I137" s="234"/>
      <c r="J137" s="132"/>
    </row>
    <row r="138" spans="1:10" ht="76.5" x14ac:dyDescent="0.2">
      <c r="A138" s="223"/>
      <c r="B138" s="68" t="s">
        <v>121</v>
      </c>
      <c r="C138" s="69" t="s">
        <v>94</v>
      </c>
      <c r="D138" s="52">
        <v>0</v>
      </c>
      <c r="E138" s="52">
        <v>0</v>
      </c>
      <c r="F138" s="104">
        <v>0</v>
      </c>
      <c r="G138" s="52">
        <v>0</v>
      </c>
      <c r="H138" s="52">
        <v>0</v>
      </c>
      <c r="I138" s="108">
        <v>0</v>
      </c>
      <c r="J138" s="99">
        <v>0</v>
      </c>
    </row>
    <row r="139" spans="1:10" ht="63.75" x14ac:dyDescent="0.2">
      <c r="A139" s="223"/>
      <c r="B139" s="70" t="s">
        <v>236</v>
      </c>
      <c r="C139" s="71" t="s">
        <v>41</v>
      </c>
      <c r="D139" s="52">
        <v>1</v>
      </c>
      <c r="E139" s="52">
        <v>1</v>
      </c>
      <c r="F139" s="104">
        <v>1</v>
      </c>
      <c r="G139" s="52">
        <v>500</v>
      </c>
      <c r="H139" s="52">
        <v>500</v>
      </c>
      <c r="I139" s="108">
        <v>1</v>
      </c>
      <c r="J139" s="99">
        <v>1</v>
      </c>
    </row>
    <row r="140" spans="1:10" ht="51" x14ac:dyDescent="0.2">
      <c r="A140" s="224"/>
      <c r="B140" s="68" t="s">
        <v>237</v>
      </c>
      <c r="C140" s="71" t="s">
        <v>41</v>
      </c>
      <c r="D140" s="52">
        <v>0</v>
      </c>
      <c r="E140" s="52">
        <v>0</v>
      </c>
      <c r="F140" s="104">
        <v>0</v>
      </c>
      <c r="G140" s="52">
        <v>0</v>
      </c>
      <c r="H140" s="52">
        <v>0</v>
      </c>
      <c r="I140" s="108">
        <v>0</v>
      </c>
      <c r="J140" s="99">
        <v>0</v>
      </c>
    </row>
    <row r="141" spans="1:10" x14ac:dyDescent="0.2">
      <c r="A141" s="44"/>
      <c r="B141" s="37"/>
      <c r="C141" s="37"/>
      <c r="D141" s="37"/>
      <c r="E141" s="37"/>
      <c r="F141" s="37"/>
      <c r="G141" s="37"/>
      <c r="H141" s="37"/>
      <c r="I141" s="38" t="s">
        <v>23</v>
      </c>
      <c r="J141" s="33">
        <v>2</v>
      </c>
    </row>
    <row r="142" spans="1:10" ht="15" x14ac:dyDescent="0.25">
      <c r="A142" s="44"/>
      <c r="B142" s="155" t="s">
        <v>238</v>
      </c>
      <c r="C142" s="218"/>
      <c r="D142" s="218"/>
      <c r="E142" s="218"/>
      <c r="F142" s="218"/>
      <c r="G142" s="218"/>
      <c r="H142" s="218"/>
      <c r="I142" s="219"/>
      <c r="J142" s="33">
        <v>1</v>
      </c>
    </row>
    <row r="143" spans="1:10" ht="27" customHeight="1" x14ac:dyDescent="0.2">
      <c r="A143" s="173" t="s">
        <v>216</v>
      </c>
      <c r="B143" s="56" t="s">
        <v>107</v>
      </c>
      <c r="C143" s="18" t="s">
        <v>57</v>
      </c>
      <c r="D143" s="18">
        <v>181031</v>
      </c>
      <c r="E143" s="18">
        <v>181031</v>
      </c>
      <c r="F143" s="105">
        <v>1</v>
      </c>
      <c r="G143" s="18">
        <v>11706</v>
      </c>
      <c r="H143" s="18">
        <v>11706</v>
      </c>
      <c r="I143" s="107">
        <v>1</v>
      </c>
      <c r="J143" s="17">
        <v>1</v>
      </c>
    </row>
    <row r="144" spans="1:10" ht="25.5" x14ac:dyDescent="0.2">
      <c r="A144" s="187"/>
      <c r="B144" s="41" t="s">
        <v>106</v>
      </c>
      <c r="C144" s="18" t="s">
        <v>57</v>
      </c>
      <c r="D144" s="18">
        <v>777</v>
      </c>
      <c r="E144" s="18">
        <v>777</v>
      </c>
      <c r="F144" s="105">
        <v>1</v>
      </c>
      <c r="G144" s="18">
        <v>26126.1</v>
      </c>
      <c r="H144" s="18">
        <v>26126.1</v>
      </c>
      <c r="I144" s="107">
        <v>1</v>
      </c>
      <c r="J144" s="17">
        <v>1</v>
      </c>
    </row>
    <row r="145" spans="1:10" ht="38.25" x14ac:dyDescent="0.2">
      <c r="A145" s="187"/>
      <c r="B145" s="41" t="s">
        <v>108</v>
      </c>
      <c r="C145" s="18" t="s">
        <v>57</v>
      </c>
      <c r="D145" s="18">
        <v>185</v>
      </c>
      <c r="E145" s="18">
        <v>185</v>
      </c>
      <c r="F145" s="105">
        <v>1</v>
      </c>
      <c r="G145" s="18">
        <v>6874.6</v>
      </c>
      <c r="H145" s="18">
        <v>6874.6</v>
      </c>
      <c r="I145" s="107">
        <v>1</v>
      </c>
      <c r="J145" s="17">
        <v>1</v>
      </c>
    </row>
    <row r="146" spans="1:10" ht="25.5" x14ac:dyDescent="0.2">
      <c r="A146" s="187"/>
      <c r="B146" s="41" t="s">
        <v>109</v>
      </c>
      <c r="C146" s="18" t="s">
        <v>38</v>
      </c>
      <c r="D146" s="18">
        <v>11</v>
      </c>
      <c r="E146" s="18">
        <v>11</v>
      </c>
      <c r="F146" s="105">
        <v>1</v>
      </c>
      <c r="G146" s="18">
        <v>2292.1999999999998</v>
      </c>
      <c r="H146" s="18">
        <v>2292.1999999999998</v>
      </c>
      <c r="I146" s="107">
        <v>1</v>
      </c>
      <c r="J146" s="17">
        <v>1</v>
      </c>
    </row>
    <row r="147" spans="1:10" ht="25.5" x14ac:dyDescent="0.2">
      <c r="A147" s="187"/>
      <c r="B147" s="41" t="s">
        <v>110</v>
      </c>
      <c r="C147" s="18" t="s">
        <v>57</v>
      </c>
      <c r="D147" s="18">
        <v>8696</v>
      </c>
      <c r="E147" s="18">
        <v>8696</v>
      </c>
      <c r="F147" s="105">
        <v>1</v>
      </c>
      <c r="G147" s="18">
        <v>2177</v>
      </c>
      <c r="H147" s="18">
        <v>2177</v>
      </c>
      <c r="I147" s="107">
        <v>1</v>
      </c>
      <c r="J147" s="17">
        <v>1</v>
      </c>
    </row>
    <row r="148" spans="1:10" ht="25.5" x14ac:dyDescent="0.2">
      <c r="A148" s="187"/>
      <c r="B148" s="41" t="s">
        <v>215</v>
      </c>
      <c r="C148" s="18" t="s">
        <v>94</v>
      </c>
      <c r="D148" s="18">
        <v>100</v>
      </c>
      <c r="E148" s="18">
        <v>100</v>
      </c>
      <c r="F148" s="105">
        <v>1</v>
      </c>
      <c r="G148" s="18">
        <v>2304.6</v>
      </c>
      <c r="H148" s="18">
        <v>2304.6</v>
      </c>
      <c r="I148" s="107">
        <v>1</v>
      </c>
      <c r="J148" s="17">
        <v>1</v>
      </c>
    </row>
    <row r="149" spans="1:10" ht="25.5" x14ac:dyDescent="0.2">
      <c r="A149" s="187"/>
      <c r="B149" s="41" t="s">
        <v>111</v>
      </c>
      <c r="C149" s="18" t="s">
        <v>57</v>
      </c>
      <c r="D149" s="18">
        <v>727</v>
      </c>
      <c r="E149" s="18">
        <v>727</v>
      </c>
      <c r="F149" s="105">
        <v>1</v>
      </c>
      <c r="G149" s="18">
        <v>10309.1</v>
      </c>
      <c r="H149" s="18">
        <v>10309.1</v>
      </c>
      <c r="I149" s="107">
        <v>1</v>
      </c>
      <c r="J149" s="17">
        <v>1</v>
      </c>
    </row>
    <row r="150" spans="1:10" x14ac:dyDescent="0.2">
      <c r="A150" s="120" t="s">
        <v>93</v>
      </c>
      <c r="B150" s="155"/>
      <c r="C150" s="155"/>
      <c r="D150" s="155"/>
      <c r="E150" s="155"/>
      <c r="F150" s="155"/>
      <c r="G150" s="155"/>
      <c r="H150" s="155"/>
      <c r="I150" s="156"/>
      <c r="J150" s="33">
        <v>7</v>
      </c>
    </row>
    <row r="151" spans="1:10" ht="15" x14ac:dyDescent="0.25">
      <c r="A151" s="36"/>
      <c r="B151" s="155" t="s">
        <v>239</v>
      </c>
      <c r="C151" s="235"/>
      <c r="D151" s="235"/>
      <c r="E151" s="235"/>
      <c r="F151" s="235"/>
      <c r="G151" s="235"/>
      <c r="H151" s="235"/>
      <c r="I151" s="236"/>
      <c r="J151" s="33">
        <v>1</v>
      </c>
    </row>
    <row r="152" spans="1:10" ht="38.25" x14ac:dyDescent="0.2">
      <c r="A152" s="173" t="s">
        <v>166</v>
      </c>
      <c r="B152" s="40" t="s">
        <v>240</v>
      </c>
      <c r="C152" s="52" t="s">
        <v>57</v>
      </c>
      <c r="D152" s="52">
        <v>230</v>
      </c>
      <c r="E152" s="52">
        <v>230</v>
      </c>
      <c r="F152" s="104">
        <v>1</v>
      </c>
      <c r="G152" s="52">
        <v>0</v>
      </c>
      <c r="H152" s="52">
        <v>0</v>
      </c>
      <c r="I152" s="54">
        <v>0</v>
      </c>
      <c r="J152" s="17">
        <v>1</v>
      </c>
    </row>
    <row r="153" spans="1:10" ht="38.25" x14ac:dyDescent="0.2">
      <c r="A153" s="211"/>
      <c r="B153" s="40" t="s">
        <v>241</v>
      </c>
      <c r="C153" s="55" t="s">
        <v>57</v>
      </c>
      <c r="D153" s="51">
        <v>160</v>
      </c>
      <c r="E153" s="51">
        <v>160</v>
      </c>
      <c r="F153" s="113">
        <v>1</v>
      </c>
      <c r="G153" s="51">
        <v>0</v>
      </c>
      <c r="H153" s="51">
        <v>0</v>
      </c>
      <c r="I153" s="35">
        <v>0</v>
      </c>
      <c r="J153" s="17">
        <v>1</v>
      </c>
    </row>
    <row r="154" spans="1:10" ht="54" customHeight="1" x14ac:dyDescent="0.2">
      <c r="A154" s="212"/>
      <c r="B154" s="56" t="s">
        <v>169</v>
      </c>
      <c r="C154" s="51" t="s">
        <v>242</v>
      </c>
      <c r="D154" s="51">
        <v>50</v>
      </c>
      <c r="E154" s="51">
        <v>50</v>
      </c>
      <c r="F154" s="113">
        <v>1</v>
      </c>
      <c r="G154" s="51">
        <v>0</v>
      </c>
      <c r="H154" s="51">
        <v>0</v>
      </c>
      <c r="I154" s="35">
        <v>0</v>
      </c>
      <c r="J154" s="17">
        <v>1</v>
      </c>
    </row>
    <row r="155" spans="1:10" ht="15" x14ac:dyDescent="0.25">
      <c r="A155" s="36"/>
      <c r="B155" s="37"/>
      <c r="C155" s="50"/>
      <c r="D155" s="50"/>
      <c r="E155" s="50"/>
      <c r="F155" s="50"/>
      <c r="G155" s="67"/>
      <c r="H155" s="67"/>
      <c r="I155" s="63" t="s">
        <v>23</v>
      </c>
      <c r="J155" s="33">
        <v>3</v>
      </c>
    </row>
    <row r="156" spans="1:10" ht="15" x14ac:dyDescent="0.25">
      <c r="A156" s="36"/>
      <c r="B156" s="37"/>
      <c r="C156" s="50"/>
      <c r="D156" s="50"/>
      <c r="E156" s="50"/>
      <c r="F156" s="50"/>
      <c r="G156" s="220" t="s">
        <v>243</v>
      </c>
      <c r="H156" s="237"/>
      <c r="I156" s="238"/>
      <c r="J156" s="33">
        <v>1</v>
      </c>
    </row>
    <row r="157" spans="1:10" ht="63.75" x14ac:dyDescent="0.2">
      <c r="A157" s="173" t="s">
        <v>244</v>
      </c>
      <c r="B157" s="56" t="s">
        <v>245</v>
      </c>
      <c r="C157" s="52" t="s">
        <v>38</v>
      </c>
      <c r="D157" s="52">
        <v>125</v>
      </c>
      <c r="E157" s="52">
        <v>125</v>
      </c>
      <c r="F157" s="104">
        <v>1</v>
      </c>
      <c r="G157" s="52">
        <v>5</v>
      </c>
      <c r="H157" s="52">
        <v>5</v>
      </c>
      <c r="I157" s="104">
        <v>1</v>
      </c>
      <c r="J157" s="17">
        <v>1</v>
      </c>
    </row>
    <row r="158" spans="1:10" ht="80.25" customHeight="1" x14ac:dyDescent="0.2">
      <c r="A158" s="213"/>
      <c r="B158" s="56" t="s">
        <v>246</v>
      </c>
      <c r="C158" s="52" t="s">
        <v>41</v>
      </c>
      <c r="D158" s="53">
        <v>1</v>
      </c>
      <c r="E158" s="53">
        <v>1</v>
      </c>
      <c r="F158" s="112">
        <v>1</v>
      </c>
      <c r="G158" s="52">
        <v>2.2999999999999998</v>
      </c>
      <c r="H158" s="52">
        <v>2.2999999999999998</v>
      </c>
      <c r="I158" s="109">
        <v>1</v>
      </c>
      <c r="J158" s="17">
        <v>1</v>
      </c>
    </row>
    <row r="159" spans="1:10" ht="76.5" x14ac:dyDescent="0.2">
      <c r="A159" s="213"/>
      <c r="B159" s="56" t="s">
        <v>247</v>
      </c>
      <c r="C159" s="52" t="s">
        <v>41</v>
      </c>
      <c r="D159" s="52">
        <v>1</v>
      </c>
      <c r="E159" s="52">
        <v>1</v>
      </c>
      <c r="F159" s="104">
        <v>1</v>
      </c>
      <c r="G159" s="52">
        <v>10</v>
      </c>
      <c r="H159" s="52">
        <v>10</v>
      </c>
      <c r="I159" s="109">
        <v>1</v>
      </c>
      <c r="J159" s="17">
        <v>1</v>
      </c>
    </row>
    <row r="160" spans="1:10" ht="114.75" x14ac:dyDescent="0.2">
      <c r="A160" s="213"/>
      <c r="B160" s="56" t="s">
        <v>248</v>
      </c>
      <c r="C160" s="52" t="s">
        <v>38</v>
      </c>
      <c r="D160" s="52">
        <v>14</v>
      </c>
      <c r="E160" s="52">
        <v>14</v>
      </c>
      <c r="F160" s="104">
        <v>1</v>
      </c>
      <c r="G160" s="52">
        <v>7.7</v>
      </c>
      <c r="H160" s="52">
        <v>7.7</v>
      </c>
      <c r="I160" s="109">
        <v>1</v>
      </c>
      <c r="J160" s="17">
        <v>1</v>
      </c>
    </row>
    <row r="161" spans="1:10" ht="63.75" x14ac:dyDescent="0.2">
      <c r="A161" s="214"/>
      <c r="B161" s="56" t="s">
        <v>249</v>
      </c>
      <c r="C161" s="52" t="s">
        <v>41</v>
      </c>
      <c r="D161" s="52">
        <v>1</v>
      </c>
      <c r="E161" s="52">
        <v>1</v>
      </c>
      <c r="F161" s="104">
        <v>1</v>
      </c>
      <c r="G161" s="52">
        <v>10</v>
      </c>
      <c r="H161" s="52">
        <v>10</v>
      </c>
      <c r="I161" s="109">
        <v>1</v>
      </c>
      <c r="J161" s="17">
        <v>1</v>
      </c>
    </row>
    <row r="162" spans="1:10" ht="15" x14ac:dyDescent="0.25">
      <c r="A162" s="36"/>
      <c r="B162" s="37"/>
      <c r="C162" s="50"/>
      <c r="D162" s="50"/>
      <c r="E162" s="50"/>
      <c r="F162" s="50"/>
      <c r="G162" s="62"/>
      <c r="H162" s="62"/>
      <c r="I162" s="63" t="s">
        <v>23</v>
      </c>
      <c r="J162" s="33">
        <v>5</v>
      </c>
    </row>
    <row r="163" spans="1:10" ht="15" x14ac:dyDescent="0.25">
      <c r="A163" s="36"/>
      <c r="B163" s="37"/>
      <c r="C163" s="50"/>
      <c r="D163" s="50"/>
      <c r="E163" s="50"/>
      <c r="F163" s="50"/>
      <c r="G163" s="220" t="s">
        <v>250</v>
      </c>
      <c r="H163" s="220"/>
      <c r="I163" s="221"/>
      <c r="J163" s="33">
        <v>1</v>
      </c>
    </row>
    <row r="164" spans="1:10" x14ac:dyDescent="0.2">
      <c r="A164" s="120" t="s">
        <v>112</v>
      </c>
      <c r="B164" s="153"/>
      <c r="C164" s="153"/>
      <c r="D164" s="153"/>
      <c r="E164" s="153"/>
      <c r="F164" s="153"/>
      <c r="G164" s="153"/>
      <c r="H164" s="153"/>
      <c r="I164" s="153"/>
      <c r="J164" s="154"/>
    </row>
    <row r="165" spans="1:10" ht="77.25" customHeight="1" x14ac:dyDescent="0.2">
      <c r="A165" s="173" t="s">
        <v>325</v>
      </c>
      <c r="B165" s="56" t="s">
        <v>326</v>
      </c>
      <c r="C165" s="18" t="s">
        <v>94</v>
      </c>
      <c r="D165" s="18">
        <v>92.5</v>
      </c>
      <c r="E165" s="18">
        <v>100</v>
      </c>
      <c r="F165" s="18">
        <v>1.08</v>
      </c>
      <c r="G165" s="157">
        <v>204878.5</v>
      </c>
      <c r="H165" s="157">
        <v>197159.4</v>
      </c>
      <c r="I165" s="157">
        <v>0.96</v>
      </c>
      <c r="J165" s="17">
        <v>1.1200000000000001</v>
      </c>
    </row>
    <row r="166" spans="1:10" ht="147" customHeight="1" x14ac:dyDescent="0.2">
      <c r="A166" s="187"/>
      <c r="B166" s="41" t="s">
        <v>327</v>
      </c>
      <c r="C166" s="18" t="s">
        <v>94</v>
      </c>
      <c r="D166" s="18">
        <v>17</v>
      </c>
      <c r="E166" s="18">
        <v>90</v>
      </c>
      <c r="F166" s="18">
        <v>5.29</v>
      </c>
      <c r="G166" s="158"/>
      <c r="H166" s="158"/>
      <c r="I166" s="158"/>
      <c r="J166" s="17">
        <v>5.51</v>
      </c>
    </row>
    <row r="167" spans="1:10" ht="114.75" x14ac:dyDescent="0.2">
      <c r="A167" s="187"/>
      <c r="B167" s="41" t="s">
        <v>328</v>
      </c>
      <c r="C167" s="18" t="s">
        <v>94</v>
      </c>
      <c r="D167" s="18">
        <v>100</v>
      </c>
      <c r="E167" s="18">
        <v>100</v>
      </c>
      <c r="F167" s="105">
        <v>1</v>
      </c>
      <c r="G167" s="158"/>
      <c r="H167" s="158"/>
      <c r="I167" s="158"/>
      <c r="J167" s="17">
        <v>1.04</v>
      </c>
    </row>
    <row r="168" spans="1:10" ht="42.75" customHeight="1" x14ac:dyDescent="0.2">
      <c r="A168" s="187"/>
      <c r="B168" s="41" t="s">
        <v>329</v>
      </c>
      <c r="C168" s="18" t="s">
        <v>94</v>
      </c>
      <c r="D168" s="18">
        <v>100</v>
      </c>
      <c r="E168" s="18">
        <v>100</v>
      </c>
      <c r="F168" s="105">
        <v>1</v>
      </c>
      <c r="G168" s="158"/>
      <c r="H168" s="158"/>
      <c r="I168" s="158"/>
      <c r="J168" s="17">
        <v>1.04</v>
      </c>
    </row>
    <row r="169" spans="1:10" ht="53.25" customHeight="1" x14ac:dyDescent="0.2">
      <c r="A169" s="187"/>
      <c r="B169" s="41" t="s">
        <v>330</v>
      </c>
      <c r="C169" s="18" t="s">
        <v>57</v>
      </c>
      <c r="D169" s="18">
        <v>7</v>
      </c>
      <c r="E169" s="18">
        <v>8</v>
      </c>
      <c r="F169" s="18">
        <v>1.1399999999999999</v>
      </c>
      <c r="G169" s="158"/>
      <c r="H169" s="158"/>
      <c r="I169" s="158"/>
      <c r="J169" s="17">
        <v>1.19</v>
      </c>
    </row>
    <row r="170" spans="1:10" ht="72.75" customHeight="1" x14ac:dyDescent="0.2">
      <c r="A170" s="187"/>
      <c r="B170" s="41" t="s">
        <v>331</v>
      </c>
      <c r="C170" s="18" t="s">
        <v>332</v>
      </c>
      <c r="D170" s="18">
        <v>27</v>
      </c>
      <c r="E170" s="18">
        <v>27</v>
      </c>
      <c r="F170" s="105">
        <v>1</v>
      </c>
      <c r="G170" s="158"/>
      <c r="H170" s="158"/>
      <c r="I170" s="158"/>
      <c r="J170" s="17">
        <v>1.04</v>
      </c>
    </row>
    <row r="171" spans="1:10" ht="76.5" x14ac:dyDescent="0.2">
      <c r="A171" s="187"/>
      <c r="B171" s="41" t="s">
        <v>333</v>
      </c>
      <c r="C171" s="18" t="s">
        <v>94</v>
      </c>
      <c r="D171" s="18">
        <v>33</v>
      </c>
      <c r="E171" s="18">
        <v>34</v>
      </c>
      <c r="F171" s="18">
        <v>1.03</v>
      </c>
      <c r="G171" s="158"/>
      <c r="H171" s="158"/>
      <c r="I171" s="158"/>
      <c r="J171" s="17">
        <v>1.07</v>
      </c>
    </row>
    <row r="172" spans="1:10" ht="149.25" customHeight="1" x14ac:dyDescent="0.2">
      <c r="A172" s="187"/>
      <c r="B172" s="41" t="s">
        <v>334</v>
      </c>
      <c r="C172" s="18" t="s">
        <v>94</v>
      </c>
      <c r="D172" s="18">
        <v>15</v>
      </c>
      <c r="E172" s="18">
        <v>13</v>
      </c>
      <c r="F172" s="18">
        <v>0.87</v>
      </c>
      <c r="G172" s="158"/>
      <c r="H172" s="158"/>
      <c r="I172" s="158"/>
      <c r="J172" s="17">
        <v>0.91</v>
      </c>
    </row>
    <row r="173" spans="1:10" ht="121.5" customHeight="1" x14ac:dyDescent="0.2">
      <c r="A173" s="222"/>
      <c r="B173" s="56" t="s">
        <v>335</v>
      </c>
      <c r="C173" s="18" t="s">
        <v>94</v>
      </c>
      <c r="D173" s="18">
        <v>5</v>
      </c>
      <c r="E173" s="18">
        <v>5</v>
      </c>
      <c r="F173" s="105">
        <v>1</v>
      </c>
      <c r="G173" s="216"/>
      <c r="H173" s="216"/>
      <c r="I173" s="216"/>
      <c r="J173" s="17">
        <v>1.04</v>
      </c>
    </row>
    <row r="174" spans="1:10" x14ac:dyDescent="0.2">
      <c r="A174" s="120" t="s">
        <v>105</v>
      </c>
      <c r="B174" s="155"/>
      <c r="C174" s="155"/>
      <c r="D174" s="155"/>
      <c r="E174" s="155"/>
      <c r="F174" s="155"/>
      <c r="G174" s="155"/>
      <c r="H174" s="155"/>
      <c r="I174" s="156"/>
      <c r="J174" s="33">
        <v>13.96</v>
      </c>
    </row>
    <row r="175" spans="1:10" x14ac:dyDescent="0.2">
      <c r="A175" s="120" t="s">
        <v>96</v>
      </c>
      <c r="B175" s="155"/>
      <c r="C175" s="155"/>
      <c r="D175" s="155"/>
      <c r="E175" s="155"/>
      <c r="F175" s="155"/>
      <c r="G175" s="155"/>
      <c r="H175" s="155"/>
      <c r="I175" s="156"/>
      <c r="J175" s="33">
        <v>1.55</v>
      </c>
    </row>
    <row r="176" spans="1:10" ht="75" customHeight="1" x14ac:dyDescent="0.2">
      <c r="A176" s="56" t="s">
        <v>336</v>
      </c>
      <c r="B176" s="56" t="s">
        <v>338</v>
      </c>
      <c r="C176" s="18" t="s">
        <v>57</v>
      </c>
      <c r="D176" s="18">
        <v>21</v>
      </c>
      <c r="E176" s="18">
        <v>21</v>
      </c>
      <c r="F176" s="105">
        <v>1</v>
      </c>
      <c r="G176" s="18">
        <v>1725</v>
      </c>
      <c r="H176" s="18">
        <v>1667.5</v>
      </c>
      <c r="I176" s="43">
        <v>0.97</v>
      </c>
      <c r="J176" s="17">
        <v>1.03</v>
      </c>
    </row>
    <row r="177" spans="1:10" x14ac:dyDescent="0.2">
      <c r="A177" s="120" t="s">
        <v>105</v>
      </c>
      <c r="B177" s="155"/>
      <c r="C177" s="155"/>
      <c r="D177" s="155"/>
      <c r="E177" s="155"/>
      <c r="F177" s="155"/>
      <c r="G177" s="155"/>
      <c r="H177" s="155"/>
      <c r="I177" s="156"/>
      <c r="J177" s="17">
        <v>1.03</v>
      </c>
    </row>
    <row r="178" spans="1:10" x14ac:dyDescent="0.2">
      <c r="A178" s="120" t="s">
        <v>154</v>
      </c>
      <c r="B178" s="155"/>
      <c r="C178" s="155"/>
      <c r="D178" s="155"/>
      <c r="E178" s="155"/>
      <c r="F178" s="155"/>
      <c r="G178" s="155"/>
      <c r="H178" s="155"/>
      <c r="I178" s="156"/>
      <c r="J178" s="17">
        <v>1.03</v>
      </c>
    </row>
    <row r="179" spans="1:10" ht="51" x14ac:dyDescent="0.2">
      <c r="A179" s="136" t="s">
        <v>337</v>
      </c>
      <c r="B179" s="24" t="s">
        <v>43</v>
      </c>
      <c r="C179" s="25" t="s">
        <v>41</v>
      </c>
      <c r="D179" s="114">
        <v>853</v>
      </c>
      <c r="E179" s="114">
        <v>853</v>
      </c>
      <c r="F179" s="114">
        <v>1</v>
      </c>
      <c r="G179" s="25">
        <v>97.5</v>
      </c>
      <c r="H179" s="25">
        <v>97.5</v>
      </c>
      <c r="I179" s="25">
        <v>1</v>
      </c>
      <c r="J179" s="25">
        <v>1</v>
      </c>
    </row>
    <row r="180" spans="1:10" ht="25.5" x14ac:dyDescent="0.2">
      <c r="A180" s="137"/>
      <c r="B180" s="24" t="s">
        <v>44</v>
      </c>
      <c r="C180" s="25" t="s">
        <v>57</v>
      </c>
      <c r="D180" s="114">
        <v>30</v>
      </c>
      <c r="E180" s="114">
        <v>30</v>
      </c>
      <c r="F180" s="114">
        <v>1</v>
      </c>
      <c r="G180" s="25">
        <v>17.600000000000001</v>
      </c>
      <c r="H180" s="25">
        <v>17.600000000000001</v>
      </c>
      <c r="I180" s="25">
        <v>1</v>
      </c>
      <c r="J180" s="25">
        <v>1</v>
      </c>
    </row>
    <row r="181" spans="1:10" ht="51" x14ac:dyDescent="0.2">
      <c r="A181" s="137"/>
      <c r="B181" s="24" t="s">
        <v>405</v>
      </c>
      <c r="C181" s="25" t="s">
        <v>57</v>
      </c>
      <c r="D181" s="114">
        <v>1185</v>
      </c>
      <c r="E181" s="114">
        <v>1185</v>
      </c>
      <c r="F181" s="114">
        <v>1</v>
      </c>
      <c r="G181" s="25">
        <v>1274.2</v>
      </c>
      <c r="H181" s="25">
        <v>1274.2</v>
      </c>
      <c r="I181" s="25">
        <v>1</v>
      </c>
      <c r="J181" s="25">
        <v>1</v>
      </c>
    </row>
    <row r="182" spans="1:10" ht="38.25" x14ac:dyDescent="0.2">
      <c r="A182" s="137"/>
      <c r="B182" s="24" t="s">
        <v>406</v>
      </c>
      <c r="C182" s="25" t="s">
        <v>41</v>
      </c>
      <c r="D182" s="114">
        <v>14</v>
      </c>
      <c r="E182" s="114">
        <v>14</v>
      </c>
      <c r="F182" s="114">
        <v>1</v>
      </c>
      <c r="G182" s="25">
        <v>65</v>
      </c>
      <c r="H182" s="25">
        <v>65</v>
      </c>
      <c r="I182" s="25">
        <v>1</v>
      </c>
      <c r="J182" s="25">
        <v>1</v>
      </c>
    </row>
    <row r="183" spans="1:10" ht="25.5" x14ac:dyDescent="0.2">
      <c r="A183" s="137"/>
      <c r="B183" s="24" t="s">
        <v>47</v>
      </c>
      <c r="C183" s="25" t="s">
        <v>57</v>
      </c>
      <c r="D183" s="114">
        <v>219</v>
      </c>
      <c r="E183" s="114">
        <v>219</v>
      </c>
      <c r="F183" s="114">
        <v>1</v>
      </c>
      <c r="G183" s="25">
        <v>122.5</v>
      </c>
      <c r="H183" s="25">
        <v>122.5</v>
      </c>
      <c r="I183" s="25">
        <v>1</v>
      </c>
      <c r="J183" s="25">
        <v>1</v>
      </c>
    </row>
    <row r="184" spans="1:10" x14ac:dyDescent="0.2">
      <c r="A184" s="137"/>
      <c r="B184" s="24" t="s">
        <v>407</v>
      </c>
      <c r="C184" s="25" t="s">
        <v>57</v>
      </c>
      <c r="D184" s="114">
        <v>55</v>
      </c>
      <c r="E184" s="114">
        <v>55</v>
      </c>
      <c r="F184" s="114">
        <v>1</v>
      </c>
      <c r="G184" s="25">
        <v>12</v>
      </c>
      <c r="H184" s="25">
        <v>12</v>
      </c>
      <c r="I184" s="25">
        <v>1</v>
      </c>
      <c r="J184" s="25">
        <v>1</v>
      </c>
    </row>
    <row r="185" spans="1:10" x14ac:dyDescent="0.2">
      <c r="A185" s="137"/>
      <c r="B185" s="24" t="s">
        <v>408</v>
      </c>
      <c r="C185" s="25" t="s">
        <v>429</v>
      </c>
      <c r="D185" s="114">
        <v>188</v>
      </c>
      <c r="E185" s="114">
        <v>188</v>
      </c>
      <c r="F185" s="114">
        <v>1</v>
      </c>
      <c r="G185" s="25">
        <v>583.70000000000005</v>
      </c>
      <c r="H185" s="25">
        <v>583.70000000000005</v>
      </c>
      <c r="I185" s="25">
        <v>1</v>
      </c>
      <c r="J185" s="25">
        <v>1</v>
      </c>
    </row>
    <row r="186" spans="1:10" ht="25.5" x14ac:dyDescent="0.2">
      <c r="A186" s="137"/>
      <c r="B186" s="24" t="s">
        <v>409</v>
      </c>
      <c r="C186" s="25" t="s">
        <v>57</v>
      </c>
      <c r="D186" s="114">
        <v>200</v>
      </c>
      <c r="E186" s="114">
        <v>200</v>
      </c>
      <c r="F186" s="114">
        <v>1</v>
      </c>
      <c r="G186" s="25">
        <v>1091.3</v>
      </c>
      <c r="H186" s="25">
        <v>1091.3</v>
      </c>
      <c r="I186" s="25">
        <v>1</v>
      </c>
      <c r="J186" s="25">
        <v>1</v>
      </c>
    </row>
    <row r="187" spans="1:10" ht="25.5" x14ac:dyDescent="0.2">
      <c r="A187" s="137"/>
      <c r="B187" s="24" t="s">
        <v>410</v>
      </c>
      <c r="C187" s="25" t="s">
        <v>41</v>
      </c>
      <c r="D187" s="114">
        <v>1</v>
      </c>
      <c r="E187" s="114">
        <v>1</v>
      </c>
      <c r="F187" s="114">
        <v>1</v>
      </c>
      <c r="G187" s="25">
        <v>10</v>
      </c>
      <c r="H187" s="25">
        <v>10</v>
      </c>
      <c r="I187" s="25">
        <v>1</v>
      </c>
      <c r="J187" s="25">
        <v>1</v>
      </c>
    </row>
    <row r="188" spans="1:10" ht="51" x14ac:dyDescent="0.2">
      <c r="A188" s="137"/>
      <c r="B188" s="24" t="s">
        <v>411</v>
      </c>
      <c r="C188" s="25" t="s">
        <v>41</v>
      </c>
      <c r="D188" s="114">
        <v>1</v>
      </c>
      <c r="E188" s="114">
        <v>1</v>
      </c>
      <c r="F188" s="114">
        <v>1</v>
      </c>
      <c r="G188" s="25">
        <v>10</v>
      </c>
      <c r="H188" s="25">
        <v>10</v>
      </c>
      <c r="I188" s="25">
        <v>1</v>
      </c>
      <c r="J188" s="25">
        <v>1</v>
      </c>
    </row>
    <row r="189" spans="1:10" ht="25.5" x14ac:dyDescent="0.2">
      <c r="A189" s="137"/>
      <c r="B189" s="24" t="s">
        <v>412</v>
      </c>
      <c r="C189" s="25" t="s">
        <v>41</v>
      </c>
      <c r="D189" s="114">
        <v>1</v>
      </c>
      <c r="E189" s="114">
        <v>1</v>
      </c>
      <c r="F189" s="114">
        <v>1</v>
      </c>
      <c r="G189" s="25">
        <v>8</v>
      </c>
      <c r="H189" s="25">
        <v>8</v>
      </c>
      <c r="I189" s="25">
        <v>1</v>
      </c>
      <c r="J189" s="25">
        <v>1</v>
      </c>
    </row>
    <row r="190" spans="1:10" ht="27.75" customHeight="1" x14ac:dyDescent="0.2">
      <c r="A190" s="215"/>
      <c r="B190" s="24" t="s">
        <v>413</v>
      </c>
      <c r="C190" s="25" t="s">
        <v>57</v>
      </c>
      <c r="D190" s="114">
        <v>219</v>
      </c>
      <c r="E190" s="114">
        <v>219</v>
      </c>
      <c r="F190" s="114">
        <v>1</v>
      </c>
      <c r="G190" s="25">
        <v>1669.9</v>
      </c>
      <c r="H190" s="25">
        <v>1669.9</v>
      </c>
      <c r="I190" s="25">
        <v>1</v>
      </c>
      <c r="J190" s="25">
        <v>1</v>
      </c>
    </row>
    <row r="191" spans="1:10" x14ac:dyDescent="0.2">
      <c r="A191" s="133" t="s">
        <v>162</v>
      </c>
      <c r="B191" s="138"/>
      <c r="C191" s="138"/>
      <c r="D191" s="138"/>
      <c r="E191" s="138"/>
      <c r="F191" s="138"/>
      <c r="G191" s="138"/>
      <c r="H191" s="138"/>
      <c r="I191" s="139"/>
      <c r="J191" s="32">
        <v>12</v>
      </c>
    </row>
    <row r="192" spans="1:10" x14ac:dyDescent="0.2">
      <c r="A192" s="133" t="s">
        <v>98</v>
      </c>
      <c r="B192" s="138"/>
      <c r="C192" s="138"/>
      <c r="D192" s="138"/>
      <c r="E192" s="138"/>
      <c r="F192" s="138"/>
      <c r="G192" s="138"/>
      <c r="H192" s="138"/>
      <c r="I192" s="139"/>
      <c r="J192" s="32">
        <v>1</v>
      </c>
    </row>
    <row r="193" spans="1:11" ht="67.5" customHeight="1" x14ac:dyDescent="0.2">
      <c r="A193" s="83" t="s">
        <v>363</v>
      </c>
      <c r="B193" s="83" t="s">
        <v>414</v>
      </c>
      <c r="C193" s="64" t="s">
        <v>94</v>
      </c>
      <c r="D193" s="64">
        <v>96</v>
      </c>
      <c r="E193" s="64">
        <v>97.4</v>
      </c>
      <c r="F193" s="64">
        <v>1.01</v>
      </c>
      <c r="G193" s="140">
        <v>3272.9</v>
      </c>
      <c r="H193" s="140">
        <v>3272.9</v>
      </c>
      <c r="I193" s="140">
        <v>1</v>
      </c>
      <c r="J193" s="25">
        <v>1.01</v>
      </c>
    </row>
    <row r="194" spans="1:11" ht="37.5" customHeight="1" x14ac:dyDescent="0.2">
      <c r="A194" s="115"/>
      <c r="B194" s="83" t="s">
        <v>415</v>
      </c>
      <c r="C194" s="64" t="s">
        <v>94</v>
      </c>
      <c r="D194" s="64">
        <v>0</v>
      </c>
      <c r="E194" s="64">
        <v>0</v>
      </c>
      <c r="F194" s="64">
        <v>0</v>
      </c>
      <c r="G194" s="181"/>
      <c r="H194" s="181"/>
      <c r="I194" s="181"/>
      <c r="J194" s="25">
        <v>0</v>
      </c>
    </row>
    <row r="195" spans="1:11" ht="30" customHeight="1" x14ac:dyDescent="0.2">
      <c r="A195" s="115"/>
      <c r="B195" s="83" t="s">
        <v>32</v>
      </c>
      <c r="C195" s="64" t="s">
        <v>94</v>
      </c>
      <c r="D195" s="64">
        <v>8</v>
      </c>
      <c r="E195" s="64">
        <v>2.6</v>
      </c>
      <c r="F195" s="64">
        <v>3.08</v>
      </c>
      <c r="G195" s="181"/>
      <c r="H195" s="181"/>
      <c r="I195" s="181"/>
      <c r="J195" s="25">
        <v>3.08</v>
      </c>
    </row>
    <row r="196" spans="1:11" ht="38.25" x14ac:dyDescent="0.2">
      <c r="A196" s="115"/>
      <c r="B196" s="83" t="s">
        <v>416</v>
      </c>
      <c r="C196" s="64" t="s">
        <v>94</v>
      </c>
      <c r="D196" s="64">
        <v>87</v>
      </c>
      <c r="E196" s="64">
        <v>100</v>
      </c>
      <c r="F196" s="64">
        <v>1.1499999999999999</v>
      </c>
      <c r="G196" s="181"/>
      <c r="H196" s="181"/>
      <c r="I196" s="181"/>
      <c r="J196" s="25">
        <v>1.1499999999999999</v>
      </c>
    </row>
    <row r="197" spans="1:11" ht="38.25" x14ac:dyDescent="0.2">
      <c r="A197" s="115"/>
      <c r="B197" s="83" t="s">
        <v>417</v>
      </c>
      <c r="C197" s="64" t="s">
        <v>94</v>
      </c>
      <c r="D197" s="64">
        <v>98</v>
      </c>
      <c r="E197" s="64">
        <v>78.599999999999994</v>
      </c>
      <c r="F197" s="64">
        <v>0.8</v>
      </c>
      <c r="G197" s="181"/>
      <c r="H197" s="181"/>
      <c r="I197" s="181"/>
      <c r="J197" s="25">
        <v>0.8</v>
      </c>
    </row>
    <row r="198" spans="1:11" ht="38.25" x14ac:dyDescent="0.2">
      <c r="A198" s="115"/>
      <c r="B198" s="83" t="s">
        <v>418</v>
      </c>
      <c r="C198" s="64" t="s">
        <v>94</v>
      </c>
      <c r="D198" s="64">
        <v>17</v>
      </c>
      <c r="E198" s="64">
        <v>10.5</v>
      </c>
      <c r="F198" s="64">
        <v>0.62</v>
      </c>
      <c r="G198" s="141"/>
      <c r="H198" s="141"/>
      <c r="I198" s="141"/>
      <c r="J198" s="25">
        <v>0.62</v>
      </c>
    </row>
    <row r="199" spans="1:11" x14ac:dyDescent="0.2">
      <c r="A199" s="133" t="s">
        <v>364</v>
      </c>
      <c r="B199" s="138"/>
      <c r="C199" s="138"/>
      <c r="D199" s="138"/>
      <c r="E199" s="138"/>
      <c r="F199" s="138"/>
      <c r="G199" s="138"/>
      <c r="H199" s="138"/>
      <c r="I199" s="139"/>
      <c r="J199" s="32">
        <v>6.66</v>
      </c>
      <c r="K199" s="116"/>
    </row>
    <row r="200" spans="1:11" x14ac:dyDescent="0.2">
      <c r="A200" s="133" t="s">
        <v>154</v>
      </c>
      <c r="B200" s="138"/>
      <c r="C200" s="138"/>
      <c r="D200" s="138"/>
      <c r="E200" s="138"/>
      <c r="F200" s="138"/>
      <c r="G200" s="138"/>
      <c r="H200" s="138"/>
      <c r="I200" s="139"/>
      <c r="J200" s="32">
        <v>1.33</v>
      </c>
      <c r="K200" s="116"/>
    </row>
    <row r="201" spans="1:11" ht="38.25" x14ac:dyDescent="0.2">
      <c r="A201" s="136" t="s">
        <v>419</v>
      </c>
      <c r="B201" s="83" t="s">
        <v>420</v>
      </c>
      <c r="C201" s="64" t="s">
        <v>41</v>
      </c>
      <c r="D201" s="256" t="s">
        <v>421</v>
      </c>
      <c r="E201" s="185"/>
      <c r="F201" s="186"/>
      <c r="G201" s="140">
        <v>364.4</v>
      </c>
      <c r="H201" s="140">
        <v>364.4</v>
      </c>
      <c r="I201" s="140">
        <v>1</v>
      </c>
      <c r="J201" s="25">
        <v>0</v>
      </c>
    </row>
    <row r="202" spans="1:11" ht="38.25" x14ac:dyDescent="0.2">
      <c r="A202" s="137"/>
      <c r="B202" s="83" t="s">
        <v>422</v>
      </c>
      <c r="C202" s="64" t="s">
        <v>94</v>
      </c>
      <c r="D202" s="64">
        <v>67.7</v>
      </c>
      <c r="E202" s="64">
        <v>67.7</v>
      </c>
      <c r="F202" s="64">
        <v>1</v>
      </c>
      <c r="G202" s="181"/>
      <c r="H202" s="181"/>
      <c r="I202" s="181"/>
      <c r="J202" s="25">
        <v>1</v>
      </c>
    </row>
    <row r="203" spans="1:11" ht="63.75" x14ac:dyDescent="0.2">
      <c r="A203" s="137"/>
      <c r="B203" s="83" t="s">
        <v>423</v>
      </c>
      <c r="C203" s="64" t="s">
        <v>424</v>
      </c>
      <c r="D203" s="64">
        <v>623</v>
      </c>
      <c r="E203" s="64">
        <v>626</v>
      </c>
      <c r="F203" s="64">
        <v>1.01</v>
      </c>
      <c r="G203" s="181"/>
      <c r="H203" s="181"/>
      <c r="I203" s="181"/>
      <c r="J203" s="25">
        <v>1.01</v>
      </c>
    </row>
    <row r="204" spans="1:11" ht="38.25" x14ac:dyDescent="0.2">
      <c r="A204" s="215"/>
      <c r="B204" s="83" t="s">
        <v>425</v>
      </c>
      <c r="C204" s="64" t="s">
        <v>94</v>
      </c>
      <c r="D204" s="64">
        <v>10</v>
      </c>
      <c r="E204" s="64">
        <v>10</v>
      </c>
      <c r="F204" s="64">
        <v>1</v>
      </c>
      <c r="G204" s="141"/>
      <c r="H204" s="141"/>
      <c r="I204" s="141"/>
      <c r="J204" s="25">
        <v>1</v>
      </c>
    </row>
    <row r="205" spans="1:11" ht="15" x14ac:dyDescent="0.25">
      <c r="A205" s="133" t="s">
        <v>95</v>
      </c>
      <c r="B205" s="163"/>
      <c r="C205" s="163"/>
      <c r="D205" s="163"/>
      <c r="E205" s="163"/>
      <c r="F205" s="163"/>
      <c r="G205" s="163"/>
      <c r="H205" s="163"/>
      <c r="I205" s="164"/>
      <c r="J205" s="32">
        <v>3.01</v>
      </c>
    </row>
    <row r="206" spans="1:11" ht="15" x14ac:dyDescent="0.25">
      <c r="A206" s="133" t="s">
        <v>271</v>
      </c>
      <c r="B206" s="163"/>
      <c r="C206" s="163"/>
      <c r="D206" s="163"/>
      <c r="E206" s="163"/>
      <c r="F206" s="163"/>
      <c r="G206" s="163"/>
      <c r="H206" s="163"/>
      <c r="I206" s="164"/>
      <c r="J206" s="32">
        <v>1</v>
      </c>
    </row>
    <row r="207" spans="1:11" ht="63.75" x14ac:dyDescent="0.2">
      <c r="A207" s="83" t="s">
        <v>426</v>
      </c>
      <c r="B207" s="83" t="s">
        <v>427</v>
      </c>
      <c r="C207" s="64" t="s">
        <v>200</v>
      </c>
      <c r="D207" s="64">
        <v>1</v>
      </c>
      <c r="E207" s="64">
        <v>1</v>
      </c>
      <c r="F207" s="64">
        <v>1</v>
      </c>
      <c r="G207" s="64">
        <v>4010</v>
      </c>
      <c r="H207" s="64">
        <v>4010</v>
      </c>
      <c r="I207" s="64">
        <v>1</v>
      </c>
      <c r="J207" s="25">
        <v>1</v>
      </c>
    </row>
    <row r="208" spans="1:11" ht="25.5" x14ac:dyDescent="0.2">
      <c r="A208" s="115"/>
      <c r="B208" s="83" t="s">
        <v>428</v>
      </c>
      <c r="C208" s="64" t="s">
        <v>200</v>
      </c>
      <c r="D208" s="64">
        <v>1</v>
      </c>
      <c r="E208" s="64">
        <v>1</v>
      </c>
      <c r="F208" s="64">
        <v>1</v>
      </c>
      <c r="G208" s="64">
        <v>5035.5</v>
      </c>
      <c r="H208" s="64">
        <v>4997.6000000000004</v>
      </c>
      <c r="I208" s="64">
        <v>0.99199999999999999</v>
      </c>
      <c r="J208" s="25">
        <v>1</v>
      </c>
    </row>
    <row r="209" spans="1:10" ht="15" x14ac:dyDescent="0.25">
      <c r="A209" s="133" t="s">
        <v>95</v>
      </c>
      <c r="B209" s="245"/>
      <c r="C209" s="245"/>
      <c r="D209" s="245"/>
      <c r="E209" s="245"/>
      <c r="F209" s="245"/>
      <c r="G209" s="245"/>
      <c r="H209" s="245"/>
      <c r="I209" s="246"/>
      <c r="J209" s="32">
        <v>2</v>
      </c>
    </row>
    <row r="210" spans="1:10" ht="15" x14ac:dyDescent="0.25">
      <c r="A210" s="133" t="s">
        <v>98</v>
      </c>
      <c r="B210" s="245"/>
      <c r="C210" s="245"/>
      <c r="D210" s="245"/>
      <c r="E210" s="245"/>
      <c r="F210" s="245"/>
      <c r="G210" s="245"/>
      <c r="H210" s="245"/>
      <c r="I210" s="246"/>
      <c r="J210" s="32">
        <v>1</v>
      </c>
    </row>
    <row r="211" spans="1:10" ht="140.25" x14ac:dyDescent="0.2">
      <c r="A211" s="83" t="s">
        <v>365</v>
      </c>
      <c r="B211" s="83" t="s">
        <v>396</v>
      </c>
      <c r="C211" s="64" t="s">
        <v>94</v>
      </c>
      <c r="D211" s="64">
        <v>45</v>
      </c>
      <c r="E211" s="64">
        <v>45</v>
      </c>
      <c r="F211" s="101">
        <v>1</v>
      </c>
      <c r="G211" s="64">
        <v>5</v>
      </c>
      <c r="H211" s="64">
        <v>5</v>
      </c>
      <c r="I211" s="101">
        <v>1</v>
      </c>
      <c r="J211" s="25">
        <v>1</v>
      </c>
    </row>
    <row r="212" spans="1:10" ht="65.25" customHeight="1" x14ac:dyDescent="0.2">
      <c r="A212" s="92"/>
      <c r="B212" s="83" t="s">
        <v>397</v>
      </c>
      <c r="C212" s="64" t="s">
        <v>38</v>
      </c>
      <c r="D212" s="64">
        <v>240</v>
      </c>
      <c r="E212" s="64">
        <v>240</v>
      </c>
      <c r="F212" s="101">
        <v>1</v>
      </c>
      <c r="G212" s="64">
        <v>32</v>
      </c>
      <c r="H212" s="64">
        <v>32</v>
      </c>
      <c r="I212" s="101">
        <v>1</v>
      </c>
      <c r="J212" s="25">
        <v>1</v>
      </c>
    </row>
    <row r="213" spans="1:10" ht="15" x14ac:dyDescent="0.25">
      <c r="A213" s="133" t="s">
        <v>95</v>
      </c>
      <c r="B213" s="163"/>
      <c r="C213" s="163"/>
      <c r="D213" s="163"/>
      <c r="E213" s="163"/>
      <c r="F213" s="163"/>
      <c r="G213" s="163"/>
      <c r="H213" s="163"/>
      <c r="I213" s="164"/>
      <c r="J213" s="32">
        <v>2</v>
      </c>
    </row>
    <row r="214" spans="1:10" ht="15" x14ac:dyDescent="0.25">
      <c r="A214" s="133" t="s">
        <v>366</v>
      </c>
      <c r="B214" s="163"/>
      <c r="C214" s="163"/>
      <c r="D214" s="163"/>
      <c r="E214" s="163"/>
      <c r="F214" s="163"/>
      <c r="G214" s="163"/>
      <c r="H214" s="163"/>
      <c r="I214" s="164"/>
      <c r="J214" s="32">
        <v>1</v>
      </c>
    </row>
    <row r="215" spans="1:10" x14ac:dyDescent="0.2">
      <c r="A215" s="92"/>
      <c r="B215" s="92"/>
      <c r="C215" s="92"/>
      <c r="D215" s="92"/>
      <c r="E215" s="92"/>
      <c r="F215" s="92"/>
      <c r="G215" s="92"/>
      <c r="H215" s="92"/>
      <c r="I215" s="92"/>
      <c r="J215" s="29"/>
    </row>
    <row r="216" spans="1:10" ht="56.25" customHeight="1" x14ac:dyDescent="0.2">
      <c r="A216" s="173" t="s">
        <v>339</v>
      </c>
      <c r="B216" s="56" t="s">
        <v>156</v>
      </c>
      <c r="C216" s="18" t="s">
        <v>94</v>
      </c>
      <c r="D216" s="18">
        <v>100</v>
      </c>
      <c r="E216" s="18">
        <v>100</v>
      </c>
      <c r="F216" s="105">
        <v>1</v>
      </c>
      <c r="G216" s="157">
        <v>116.23</v>
      </c>
      <c r="H216" s="157">
        <v>116.23</v>
      </c>
      <c r="I216" s="159">
        <v>1</v>
      </c>
      <c r="J216" s="17">
        <v>1</v>
      </c>
    </row>
    <row r="217" spans="1:10" ht="53.25" customHeight="1" x14ac:dyDescent="0.2">
      <c r="A217" s="187"/>
      <c r="B217" s="56" t="s">
        <v>157</v>
      </c>
      <c r="C217" s="18" t="s">
        <v>94</v>
      </c>
      <c r="D217" s="18">
        <v>100</v>
      </c>
      <c r="E217" s="18">
        <v>100</v>
      </c>
      <c r="F217" s="105">
        <v>1</v>
      </c>
      <c r="G217" s="158"/>
      <c r="H217" s="158"/>
      <c r="I217" s="160"/>
      <c r="J217" s="17">
        <v>1</v>
      </c>
    </row>
    <row r="218" spans="1:10" ht="36" customHeight="1" x14ac:dyDescent="0.2">
      <c r="A218" s="187"/>
      <c r="B218" s="56" t="s">
        <v>158</v>
      </c>
      <c r="C218" s="18" t="s">
        <v>94</v>
      </c>
      <c r="D218" s="18">
        <v>100</v>
      </c>
      <c r="E218" s="18">
        <v>100</v>
      </c>
      <c r="F218" s="105">
        <v>1</v>
      </c>
      <c r="G218" s="158"/>
      <c r="H218" s="158"/>
      <c r="I218" s="160"/>
      <c r="J218" s="17">
        <v>1</v>
      </c>
    </row>
    <row r="219" spans="1:10" ht="25.5" x14ac:dyDescent="0.2">
      <c r="A219" s="222"/>
      <c r="B219" s="41" t="s">
        <v>340</v>
      </c>
      <c r="C219" s="18" t="s">
        <v>94</v>
      </c>
      <c r="D219" s="18">
        <v>100</v>
      </c>
      <c r="E219" s="18">
        <v>100</v>
      </c>
      <c r="F219" s="105">
        <v>1</v>
      </c>
      <c r="G219" s="216"/>
      <c r="H219" s="216"/>
      <c r="I219" s="217"/>
      <c r="J219" s="17">
        <v>1</v>
      </c>
    </row>
    <row r="220" spans="1:10" x14ac:dyDescent="0.2">
      <c r="A220" s="120" t="s">
        <v>105</v>
      </c>
      <c r="B220" s="155"/>
      <c r="C220" s="155"/>
      <c r="D220" s="155"/>
      <c r="E220" s="155"/>
      <c r="F220" s="155"/>
      <c r="G220" s="155"/>
      <c r="H220" s="155"/>
      <c r="I220" s="156"/>
      <c r="J220" s="33">
        <v>4</v>
      </c>
    </row>
    <row r="221" spans="1:10" x14ac:dyDescent="0.2">
      <c r="A221" s="120" t="s">
        <v>98</v>
      </c>
      <c r="B221" s="155"/>
      <c r="C221" s="155"/>
      <c r="D221" s="155"/>
      <c r="E221" s="155"/>
      <c r="F221" s="155"/>
      <c r="G221" s="155"/>
      <c r="H221" s="155"/>
      <c r="I221" s="156"/>
      <c r="J221" s="33">
        <v>1</v>
      </c>
    </row>
    <row r="222" spans="1:10" ht="53.25" customHeight="1" x14ac:dyDescent="0.2">
      <c r="A222" s="173" t="s">
        <v>341</v>
      </c>
      <c r="B222" s="56" t="s">
        <v>342</v>
      </c>
      <c r="C222" s="18" t="s">
        <v>41</v>
      </c>
      <c r="D222" s="18">
        <v>3000</v>
      </c>
      <c r="E222" s="18">
        <v>3112</v>
      </c>
      <c r="F222" s="105">
        <v>1.04</v>
      </c>
      <c r="G222" s="247" t="s">
        <v>346</v>
      </c>
      <c r="H222" s="248"/>
      <c r="I222" s="249"/>
      <c r="J222" s="17">
        <v>1.04</v>
      </c>
    </row>
    <row r="223" spans="1:10" ht="51" x14ac:dyDescent="0.2">
      <c r="A223" s="187"/>
      <c r="B223" s="41" t="s">
        <v>343</v>
      </c>
      <c r="C223" s="18" t="s">
        <v>41</v>
      </c>
      <c r="D223" s="18">
        <v>2</v>
      </c>
      <c r="E223" s="18">
        <v>0</v>
      </c>
      <c r="F223" s="105">
        <v>1</v>
      </c>
      <c r="G223" s="250"/>
      <c r="H223" s="251"/>
      <c r="I223" s="252"/>
      <c r="J223" s="17">
        <v>1</v>
      </c>
    </row>
    <row r="224" spans="1:10" ht="51" x14ac:dyDescent="0.2">
      <c r="A224" s="187"/>
      <c r="B224" s="41" t="s">
        <v>344</v>
      </c>
      <c r="C224" s="18" t="s">
        <v>41</v>
      </c>
      <c r="D224" s="18">
        <v>60</v>
      </c>
      <c r="E224" s="18">
        <v>60</v>
      </c>
      <c r="F224" s="105">
        <v>1</v>
      </c>
      <c r="G224" s="253"/>
      <c r="H224" s="254"/>
      <c r="I224" s="255"/>
      <c r="J224" s="17">
        <v>1</v>
      </c>
    </row>
    <row r="225" spans="1:10" ht="51" x14ac:dyDescent="0.2">
      <c r="A225" s="222"/>
      <c r="B225" s="41" t="s">
        <v>345</v>
      </c>
      <c r="C225" s="18" t="s">
        <v>41</v>
      </c>
      <c r="D225" s="18">
        <v>2</v>
      </c>
      <c r="E225" s="18">
        <v>2</v>
      </c>
      <c r="F225" s="105">
        <v>1</v>
      </c>
      <c r="G225" s="18">
        <v>50</v>
      </c>
      <c r="H225" s="18">
        <v>50</v>
      </c>
      <c r="I225" s="105">
        <v>1</v>
      </c>
      <c r="J225" s="17">
        <v>1</v>
      </c>
    </row>
    <row r="226" spans="1:10" x14ac:dyDescent="0.2">
      <c r="A226" s="120" t="s">
        <v>162</v>
      </c>
      <c r="B226" s="155"/>
      <c r="C226" s="155"/>
      <c r="D226" s="155"/>
      <c r="E226" s="155"/>
      <c r="F226" s="155"/>
      <c r="G226" s="155"/>
      <c r="H226" s="155"/>
      <c r="I226" s="156"/>
      <c r="J226" s="33">
        <v>4.04</v>
      </c>
    </row>
    <row r="227" spans="1:10" x14ac:dyDescent="0.2">
      <c r="A227" s="120" t="s">
        <v>96</v>
      </c>
      <c r="B227" s="155"/>
      <c r="C227" s="155"/>
      <c r="D227" s="155"/>
      <c r="E227" s="155"/>
      <c r="F227" s="155"/>
      <c r="G227" s="155"/>
      <c r="H227" s="155"/>
      <c r="I227" s="156"/>
      <c r="J227" s="33">
        <v>1.01</v>
      </c>
    </row>
    <row r="228" spans="1:10" ht="191.25" x14ac:dyDescent="0.2">
      <c r="A228" s="173" t="s">
        <v>353</v>
      </c>
      <c r="B228" s="56" t="s">
        <v>354</v>
      </c>
      <c r="C228" s="18" t="s">
        <v>351</v>
      </c>
      <c r="D228" s="18">
        <v>1</v>
      </c>
      <c r="E228" s="18">
        <v>1</v>
      </c>
      <c r="F228" s="105">
        <v>1</v>
      </c>
      <c r="G228" s="18">
        <v>6.87</v>
      </c>
      <c r="H228" s="18">
        <v>6.87</v>
      </c>
      <c r="I228" s="105">
        <v>1</v>
      </c>
      <c r="J228" s="17">
        <v>1</v>
      </c>
    </row>
    <row r="229" spans="1:10" ht="76.5" x14ac:dyDescent="0.2">
      <c r="A229" s="187"/>
      <c r="B229" s="56" t="s">
        <v>355</v>
      </c>
      <c r="C229" s="18" t="s">
        <v>351</v>
      </c>
      <c r="D229" s="18">
        <v>1</v>
      </c>
      <c r="E229" s="18">
        <v>1</v>
      </c>
      <c r="F229" s="105">
        <v>1</v>
      </c>
      <c r="G229" s="18">
        <v>15.95</v>
      </c>
      <c r="H229" s="18">
        <v>15.95</v>
      </c>
      <c r="I229" s="105">
        <v>1</v>
      </c>
      <c r="J229" s="17">
        <v>1</v>
      </c>
    </row>
    <row r="230" spans="1:10" ht="51" x14ac:dyDescent="0.2">
      <c r="A230" s="187"/>
      <c r="B230" s="56" t="s">
        <v>356</v>
      </c>
      <c r="C230" s="18" t="s">
        <v>351</v>
      </c>
      <c r="D230" s="18">
        <v>1</v>
      </c>
      <c r="E230" s="18">
        <v>1</v>
      </c>
      <c r="F230" s="105">
        <v>1</v>
      </c>
      <c r="G230" s="18">
        <v>30</v>
      </c>
      <c r="H230" s="18">
        <v>30</v>
      </c>
      <c r="I230" s="105">
        <v>1</v>
      </c>
      <c r="J230" s="17">
        <v>1</v>
      </c>
    </row>
    <row r="231" spans="1:10" ht="51" x14ac:dyDescent="0.2">
      <c r="A231" s="222"/>
      <c r="B231" s="56" t="s">
        <v>357</v>
      </c>
      <c r="C231" s="18" t="s">
        <v>351</v>
      </c>
      <c r="D231" s="18">
        <v>1</v>
      </c>
      <c r="E231" s="18">
        <v>1</v>
      </c>
      <c r="F231" s="105">
        <v>1</v>
      </c>
      <c r="G231" s="18">
        <v>9.68</v>
      </c>
      <c r="H231" s="18">
        <v>9.68</v>
      </c>
      <c r="I231" s="105">
        <v>1</v>
      </c>
      <c r="J231" s="17">
        <v>1</v>
      </c>
    </row>
    <row r="232" spans="1:10" x14ac:dyDescent="0.2">
      <c r="A232" s="120" t="s">
        <v>164</v>
      </c>
      <c r="B232" s="155"/>
      <c r="C232" s="155"/>
      <c r="D232" s="155"/>
      <c r="E232" s="155"/>
      <c r="F232" s="155"/>
      <c r="G232" s="155"/>
      <c r="H232" s="155"/>
      <c r="I232" s="156"/>
      <c r="J232" s="33">
        <v>4</v>
      </c>
    </row>
    <row r="233" spans="1:10" x14ac:dyDescent="0.2">
      <c r="A233" s="120" t="s">
        <v>154</v>
      </c>
      <c r="B233" s="155"/>
      <c r="C233" s="155"/>
      <c r="D233" s="155"/>
      <c r="E233" s="155"/>
      <c r="F233" s="155"/>
      <c r="G233" s="155"/>
      <c r="H233" s="155"/>
      <c r="I233" s="156"/>
      <c r="J233" s="33">
        <v>1</v>
      </c>
    </row>
    <row r="234" spans="1:10" ht="76.5" x14ac:dyDescent="0.2">
      <c r="A234" s="56" t="s">
        <v>347</v>
      </c>
      <c r="B234" s="41" t="s">
        <v>348</v>
      </c>
      <c r="C234" s="18" t="s">
        <v>351</v>
      </c>
      <c r="D234" s="18">
        <v>1</v>
      </c>
      <c r="E234" s="18">
        <v>1</v>
      </c>
      <c r="F234" s="105">
        <v>1</v>
      </c>
      <c r="G234" s="18">
        <v>10</v>
      </c>
      <c r="H234" s="18">
        <v>10</v>
      </c>
      <c r="I234" s="107">
        <v>1</v>
      </c>
      <c r="J234" s="17">
        <v>1</v>
      </c>
    </row>
    <row r="235" spans="1:10" ht="63.75" x14ac:dyDescent="0.2">
      <c r="A235" s="42"/>
      <c r="B235" s="56" t="s">
        <v>349</v>
      </c>
      <c r="C235" s="18" t="s">
        <v>351</v>
      </c>
      <c r="D235" s="18">
        <v>1</v>
      </c>
      <c r="E235" s="18">
        <v>1</v>
      </c>
      <c r="F235" s="105">
        <v>1</v>
      </c>
      <c r="G235" s="18">
        <v>5</v>
      </c>
      <c r="H235" s="18">
        <v>5</v>
      </c>
      <c r="I235" s="107">
        <v>1</v>
      </c>
      <c r="J235" s="17">
        <v>1</v>
      </c>
    </row>
    <row r="236" spans="1:10" ht="76.5" x14ac:dyDescent="0.2">
      <c r="A236" s="42"/>
      <c r="B236" s="41" t="s">
        <v>350</v>
      </c>
      <c r="C236" s="18" t="s">
        <v>351</v>
      </c>
      <c r="D236" s="18">
        <v>1</v>
      </c>
      <c r="E236" s="18">
        <v>1</v>
      </c>
      <c r="F236" s="105">
        <v>1</v>
      </c>
      <c r="G236" s="18">
        <v>15</v>
      </c>
      <c r="H236" s="18">
        <v>15</v>
      </c>
      <c r="I236" s="107">
        <v>1</v>
      </c>
      <c r="J236" s="17">
        <v>1</v>
      </c>
    </row>
    <row r="237" spans="1:10" ht="15" x14ac:dyDescent="0.25">
      <c r="A237" s="239" t="s">
        <v>162</v>
      </c>
      <c r="B237" s="121"/>
      <c r="C237" s="121"/>
      <c r="D237" s="121"/>
      <c r="E237" s="121"/>
      <c r="F237" s="121"/>
      <c r="G237" s="121"/>
      <c r="H237" s="121"/>
      <c r="I237" s="122"/>
      <c r="J237" s="33">
        <v>3</v>
      </c>
    </row>
    <row r="238" spans="1:10" ht="15" x14ac:dyDescent="0.25">
      <c r="A238" s="239" t="s">
        <v>352</v>
      </c>
      <c r="B238" s="121"/>
      <c r="C238" s="121"/>
      <c r="D238" s="121"/>
      <c r="E238" s="121"/>
      <c r="F238" s="121"/>
      <c r="G238" s="121"/>
      <c r="H238" s="121"/>
      <c r="I238" s="122"/>
      <c r="J238" s="33">
        <v>1</v>
      </c>
    </row>
    <row r="239" spans="1:10" ht="127.5" customHeight="1" x14ac:dyDescent="0.2">
      <c r="A239" s="173" t="s">
        <v>358</v>
      </c>
      <c r="B239" s="41" t="s">
        <v>359</v>
      </c>
      <c r="C239" s="18" t="s">
        <v>94</v>
      </c>
      <c r="D239" s="18">
        <v>0.15</v>
      </c>
      <c r="E239" s="18">
        <v>0.15</v>
      </c>
      <c r="F239" s="105">
        <v>1</v>
      </c>
      <c r="G239" s="242" t="s">
        <v>346</v>
      </c>
      <c r="H239" s="243"/>
      <c r="I239" s="110">
        <v>0</v>
      </c>
      <c r="J239" s="17">
        <v>1</v>
      </c>
    </row>
    <row r="240" spans="1:10" ht="25.5" x14ac:dyDescent="0.2">
      <c r="A240" s="240"/>
      <c r="B240" s="41" t="s">
        <v>360</v>
      </c>
      <c r="C240" s="18" t="s">
        <v>38</v>
      </c>
      <c r="D240" s="18">
        <v>4</v>
      </c>
      <c r="E240" s="18">
        <v>4</v>
      </c>
      <c r="F240" s="105">
        <v>1</v>
      </c>
      <c r="G240" s="242" t="s">
        <v>346</v>
      </c>
      <c r="H240" s="243"/>
      <c r="I240" s="110">
        <v>0</v>
      </c>
      <c r="J240" s="17">
        <v>1</v>
      </c>
    </row>
    <row r="241" spans="1:11" ht="25.5" x14ac:dyDescent="0.2">
      <c r="A241" s="240"/>
      <c r="B241" s="41" t="s">
        <v>361</v>
      </c>
      <c r="C241" s="18" t="s">
        <v>41</v>
      </c>
      <c r="D241" s="18">
        <v>1</v>
      </c>
      <c r="E241" s="18">
        <v>1</v>
      </c>
      <c r="F241" s="105">
        <v>1</v>
      </c>
      <c r="G241" s="157">
        <v>30</v>
      </c>
      <c r="H241" s="157">
        <v>30</v>
      </c>
      <c r="I241" s="130">
        <v>1</v>
      </c>
      <c r="J241" s="17">
        <v>1</v>
      </c>
    </row>
    <row r="242" spans="1:11" ht="25.5" x14ac:dyDescent="0.2">
      <c r="A242" s="241"/>
      <c r="B242" s="41" t="s">
        <v>362</v>
      </c>
      <c r="C242" s="18" t="s">
        <v>41</v>
      </c>
      <c r="D242" s="18">
        <v>4</v>
      </c>
      <c r="E242" s="18">
        <v>4</v>
      </c>
      <c r="F242" s="105">
        <v>1</v>
      </c>
      <c r="G242" s="216"/>
      <c r="H242" s="216"/>
      <c r="I242" s="244"/>
      <c r="J242" s="17">
        <v>1</v>
      </c>
    </row>
    <row r="243" spans="1:11" ht="15" x14ac:dyDescent="0.25">
      <c r="A243" s="120" t="s">
        <v>93</v>
      </c>
      <c r="B243" s="128"/>
      <c r="C243" s="128"/>
      <c r="D243" s="128"/>
      <c r="E243" s="128"/>
      <c r="F243" s="128"/>
      <c r="G243" s="128"/>
      <c r="H243" s="128"/>
      <c r="I243" s="129"/>
      <c r="J243" s="33">
        <v>4</v>
      </c>
    </row>
    <row r="244" spans="1:11" ht="15" x14ac:dyDescent="0.25">
      <c r="A244" s="120" t="s">
        <v>154</v>
      </c>
      <c r="B244" s="128"/>
      <c r="C244" s="128"/>
      <c r="D244" s="128"/>
      <c r="E244" s="128"/>
      <c r="F244" s="128"/>
      <c r="G244" s="128"/>
      <c r="H244" s="128"/>
      <c r="I244" s="129"/>
      <c r="J244" s="33">
        <v>1</v>
      </c>
    </row>
    <row r="245" spans="1:11" ht="89.25" x14ac:dyDescent="0.2">
      <c r="A245" s="173" t="s">
        <v>367</v>
      </c>
      <c r="B245" s="56" t="s">
        <v>372</v>
      </c>
      <c r="C245" s="18" t="s">
        <v>38</v>
      </c>
      <c r="D245" s="18">
        <v>0</v>
      </c>
      <c r="E245" s="18">
        <v>0</v>
      </c>
      <c r="F245" s="105">
        <v>0</v>
      </c>
      <c r="G245" s="157">
        <v>633</v>
      </c>
      <c r="H245" s="157">
        <v>633</v>
      </c>
      <c r="I245" s="159">
        <v>1</v>
      </c>
      <c r="J245" s="17">
        <v>0</v>
      </c>
    </row>
    <row r="246" spans="1:11" ht="25.5" x14ac:dyDescent="0.2">
      <c r="A246" s="148"/>
      <c r="B246" s="41" t="s">
        <v>371</v>
      </c>
      <c r="C246" s="18" t="s">
        <v>38</v>
      </c>
      <c r="D246" s="18">
        <v>0</v>
      </c>
      <c r="E246" s="18">
        <v>0</v>
      </c>
      <c r="F246" s="105">
        <v>0</v>
      </c>
      <c r="G246" s="158"/>
      <c r="H246" s="158"/>
      <c r="I246" s="160"/>
      <c r="J246" s="17">
        <v>0</v>
      </c>
    </row>
    <row r="247" spans="1:11" ht="25.5" x14ac:dyDescent="0.2">
      <c r="A247" s="148"/>
      <c r="B247" s="41" t="s">
        <v>373</v>
      </c>
      <c r="C247" s="18" t="s">
        <v>38</v>
      </c>
      <c r="D247" s="18">
        <v>1</v>
      </c>
      <c r="E247" s="18">
        <v>1</v>
      </c>
      <c r="F247" s="105">
        <v>1</v>
      </c>
      <c r="G247" s="158"/>
      <c r="H247" s="158"/>
      <c r="I247" s="160"/>
      <c r="J247" s="17">
        <v>1</v>
      </c>
    </row>
    <row r="248" spans="1:11" ht="25.5" x14ac:dyDescent="0.2">
      <c r="A248" s="148"/>
      <c r="B248" s="41" t="s">
        <v>380</v>
      </c>
      <c r="C248" s="18" t="s">
        <v>38</v>
      </c>
      <c r="D248" s="18">
        <v>0</v>
      </c>
      <c r="E248" s="18">
        <v>0</v>
      </c>
      <c r="F248" s="105">
        <v>0</v>
      </c>
      <c r="G248" s="158"/>
      <c r="H248" s="158"/>
      <c r="I248" s="160"/>
      <c r="J248" s="17">
        <v>0</v>
      </c>
    </row>
    <row r="249" spans="1:11" ht="76.5" x14ac:dyDescent="0.2">
      <c r="A249" s="148"/>
      <c r="B249" s="56" t="s">
        <v>374</v>
      </c>
      <c r="C249" s="18" t="s">
        <v>38</v>
      </c>
      <c r="D249" s="18">
        <v>1</v>
      </c>
      <c r="E249" s="18">
        <v>1</v>
      </c>
      <c r="F249" s="105">
        <v>1</v>
      </c>
      <c r="G249" s="158"/>
      <c r="H249" s="158"/>
      <c r="I249" s="160"/>
      <c r="J249" s="17">
        <v>1</v>
      </c>
    </row>
    <row r="250" spans="1:11" ht="63.75" x14ac:dyDescent="0.2">
      <c r="A250" s="148"/>
      <c r="B250" s="41" t="s">
        <v>375</v>
      </c>
      <c r="C250" s="18" t="s">
        <v>57</v>
      </c>
      <c r="D250" s="18">
        <v>1</v>
      </c>
      <c r="E250" s="18">
        <v>1</v>
      </c>
      <c r="F250" s="105">
        <v>1</v>
      </c>
      <c r="G250" s="158"/>
      <c r="H250" s="158"/>
      <c r="I250" s="160"/>
      <c r="J250" s="17">
        <v>1</v>
      </c>
    </row>
    <row r="251" spans="1:11" ht="25.5" x14ac:dyDescent="0.2">
      <c r="A251" s="148"/>
      <c r="B251" s="41" t="s">
        <v>376</v>
      </c>
      <c r="C251" s="18" t="s">
        <v>38</v>
      </c>
      <c r="D251" s="18">
        <v>0</v>
      </c>
      <c r="E251" s="18">
        <v>0</v>
      </c>
      <c r="F251" s="105">
        <v>0</v>
      </c>
      <c r="G251" s="158"/>
      <c r="H251" s="158"/>
      <c r="I251" s="160"/>
      <c r="J251" s="17">
        <v>0</v>
      </c>
    </row>
    <row r="252" spans="1:11" ht="63.75" x14ac:dyDescent="0.2">
      <c r="A252" s="148"/>
      <c r="B252" s="41" t="s">
        <v>377</v>
      </c>
      <c r="C252" s="18" t="s">
        <v>381</v>
      </c>
      <c r="D252" s="18">
        <v>1</v>
      </c>
      <c r="E252" s="18">
        <v>1</v>
      </c>
      <c r="F252" s="105">
        <v>1</v>
      </c>
      <c r="G252" s="158"/>
      <c r="H252" s="158"/>
      <c r="I252" s="160"/>
      <c r="J252" s="17">
        <v>1</v>
      </c>
    </row>
    <row r="253" spans="1:11" ht="25.5" x14ac:dyDescent="0.2">
      <c r="A253" s="148"/>
      <c r="B253" s="41" t="s">
        <v>378</v>
      </c>
      <c r="C253" s="18" t="s">
        <v>38</v>
      </c>
      <c r="D253" s="18">
        <v>1</v>
      </c>
      <c r="E253" s="18">
        <v>1</v>
      </c>
      <c r="F253" s="105">
        <v>1</v>
      </c>
      <c r="G253" s="158"/>
      <c r="H253" s="158"/>
      <c r="I253" s="160"/>
      <c r="J253" s="17">
        <v>1</v>
      </c>
    </row>
    <row r="254" spans="1:11" ht="38.25" x14ac:dyDescent="0.2">
      <c r="A254" s="149"/>
      <c r="B254" s="56" t="s">
        <v>379</v>
      </c>
      <c r="C254" s="18" t="s">
        <v>38</v>
      </c>
      <c r="D254" s="18">
        <v>1</v>
      </c>
      <c r="E254" s="18">
        <v>1</v>
      </c>
      <c r="F254" s="105">
        <v>1</v>
      </c>
      <c r="G254" s="216"/>
      <c r="H254" s="216"/>
      <c r="I254" s="217"/>
      <c r="J254" s="17">
        <v>1</v>
      </c>
    </row>
    <row r="255" spans="1:11" ht="15" x14ac:dyDescent="0.25">
      <c r="A255" s="120" t="s">
        <v>162</v>
      </c>
      <c r="B255" s="128"/>
      <c r="C255" s="128"/>
      <c r="D255" s="128"/>
      <c r="E255" s="128"/>
      <c r="F255" s="128"/>
      <c r="G255" s="128"/>
      <c r="H255" s="128"/>
      <c r="I255" s="129"/>
      <c r="J255" s="33">
        <v>6</v>
      </c>
      <c r="K255" s="97"/>
    </row>
    <row r="256" spans="1:11" ht="15" x14ac:dyDescent="0.25">
      <c r="A256" s="120" t="s">
        <v>271</v>
      </c>
      <c r="B256" s="128"/>
      <c r="C256" s="128"/>
      <c r="D256" s="128"/>
      <c r="E256" s="128"/>
      <c r="F256" s="128"/>
      <c r="G256" s="128"/>
      <c r="H256" s="128"/>
      <c r="I256" s="129"/>
      <c r="J256" s="33">
        <v>1</v>
      </c>
      <c r="K256" s="97"/>
    </row>
    <row r="257" spans="1:10" ht="51" x14ac:dyDescent="0.2">
      <c r="A257" s="173" t="s">
        <v>165</v>
      </c>
      <c r="B257" s="83" t="s">
        <v>382</v>
      </c>
      <c r="C257" s="64" t="s">
        <v>172</v>
      </c>
      <c r="D257" s="64">
        <v>62300</v>
      </c>
      <c r="E257" s="64">
        <v>93421</v>
      </c>
      <c r="F257" s="101">
        <v>1.5</v>
      </c>
      <c r="G257" s="123" t="s">
        <v>346</v>
      </c>
      <c r="H257" s="123" t="s">
        <v>346</v>
      </c>
      <c r="I257" s="123">
        <v>0</v>
      </c>
      <c r="J257" s="17">
        <v>1.5</v>
      </c>
    </row>
    <row r="258" spans="1:10" ht="25.5" x14ac:dyDescent="0.2">
      <c r="A258" s="148"/>
      <c r="B258" s="94" t="s">
        <v>383</v>
      </c>
      <c r="C258" s="64" t="s">
        <v>172</v>
      </c>
      <c r="D258" s="64">
        <v>9000</v>
      </c>
      <c r="E258" s="64">
        <v>14859</v>
      </c>
      <c r="F258" s="101">
        <v>1.65</v>
      </c>
      <c r="G258" s="124"/>
      <c r="H258" s="124"/>
      <c r="I258" s="126"/>
      <c r="J258" s="17">
        <v>1.65</v>
      </c>
    </row>
    <row r="259" spans="1:10" ht="51" x14ac:dyDescent="0.2">
      <c r="A259" s="148"/>
      <c r="B259" s="94" t="s">
        <v>384</v>
      </c>
      <c r="C259" s="64" t="s">
        <v>172</v>
      </c>
      <c r="D259" s="64">
        <v>5200</v>
      </c>
      <c r="E259" s="64">
        <v>5815</v>
      </c>
      <c r="F259" s="101">
        <v>1.1200000000000001</v>
      </c>
      <c r="G259" s="124"/>
      <c r="H259" s="124"/>
      <c r="I259" s="126"/>
      <c r="J259" s="17">
        <v>1.1200000000000001</v>
      </c>
    </row>
    <row r="260" spans="1:10" ht="38.25" x14ac:dyDescent="0.2">
      <c r="A260" s="148"/>
      <c r="B260" s="94" t="s">
        <v>395</v>
      </c>
      <c r="C260" s="64"/>
      <c r="D260" s="64"/>
      <c r="E260" s="64"/>
      <c r="F260" s="101"/>
      <c r="G260" s="124"/>
      <c r="H260" s="124"/>
      <c r="I260" s="126"/>
      <c r="J260" s="17"/>
    </row>
    <row r="261" spans="1:10" ht="34.5" customHeight="1" x14ac:dyDescent="0.2">
      <c r="A261" s="148"/>
      <c r="B261" s="83" t="s">
        <v>385</v>
      </c>
      <c r="C261" s="64" t="s">
        <v>172</v>
      </c>
      <c r="D261" s="64">
        <v>150</v>
      </c>
      <c r="E261" s="64">
        <v>246</v>
      </c>
      <c r="F261" s="101">
        <v>1.64</v>
      </c>
      <c r="G261" s="124"/>
      <c r="H261" s="124"/>
      <c r="I261" s="126"/>
      <c r="J261" s="17">
        <v>1.64</v>
      </c>
    </row>
    <row r="262" spans="1:10" ht="12.75" customHeight="1" x14ac:dyDescent="0.2">
      <c r="A262" s="148"/>
      <c r="B262" s="94" t="s">
        <v>386</v>
      </c>
      <c r="C262" s="64" t="s">
        <v>172</v>
      </c>
      <c r="D262" s="64">
        <v>5000</v>
      </c>
      <c r="E262" s="64">
        <v>4000</v>
      </c>
      <c r="F262" s="101">
        <v>0.8</v>
      </c>
      <c r="G262" s="124"/>
      <c r="H262" s="124"/>
      <c r="I262" s="126"/>
      <c r="J262" s="17">
        <v>0.8</v>
      </c>
    </row>
    <row r="263" spans="1:10" ht="51" x14ac:dyDescent="0.2">
      <c r="A263" s="148"/>
      <c r="B263" s="94" t="s">
        <v>177</v>
      </c>
      <c r="C263" s="64" t="s">
        <v>94</v>
      </c>
      <c r="D263" s="64">
        <v>1</v>
      </c>
      <c r="E263" s="64">
        <v>1.5</v>
      </c>
      <c r="F263" s="101">
        <v>1.5</v>
      </c>
      <c r="G263" s="124"/>
      <c r="H263" s="124"/>
      <c r="I263" s="126"/>
      <c r="J263" s="17">
        <v>1.5</v>
      </c>
    </row>
    <row r="264" spans="1:10" ht="25.5" x14ac:dyDescent="0.2">
      <c r="A264" s="148"/>
      <c r="B264" s="94" t="s">
        <v>178</v>
      </c>
      <c r="C264" s="98" t="s">
        <v>172</v>
      </c>
      <c r="D264" s="64">
        <v>18200</v>
      </c>
      <c r="E264" s="64">
        <v>16540</v>
      </c>
      <c r="F264" s="101">
        <v>0.91</v>
      </c>
      <c r="G264" s="124"/>
      <c r="H264" s="124"/>
      <c r="I264" s="126"/>
      <c r="J264" s="17">
        <v>0.91</v>
      </c>
    </row>
    <row r="265" spans="1:10" ht="38.25" x14ac:dyDescent="0.2">
      <c r="A265" s="148"/>
      <c r="B265" s="94" t="s">
        <v>387</v>
      </c>
      <c r="C265" s="64" t="s">
        <v>172</v>
      </c>
      <c r="D265" s="64">
        <v>1680</v>
      </c>
      <c r="E265" s="64">
        <v>1526</v>
      </c>
      <c r="F265" s="101">
        <v>0.91</v>
      </c>
      <c r="G265" s="124"/>
      <c r="H265" s="124"/>
      <c r="I265" s="126"/>
      <c r="J265" s="17">
        <v>0.91</v>
      </c>
    </row>
    <row r="266" spans="1:10" ht="25.5" x14ac:dyDescent="0.2">
      <c r="A266" s="148"/>
      <c r="B266" s="94" t="s">
        <v>388</v>
      </c>
      <c r="C266" s="98"/>
      <c r="D266" s="64"/>
      <c r="E266" s="64"/>
      <c r="F266" s="101"/>
      <c r="G266" s="124"/>
      <c r="H266" s="124"/>
      <c r="I266" s="126"/>
      <c r="J266" s="17"/>
    </row>
    <row r="267" spans="1:10" ht="12.75" customHeight="1" x14ac:dyDescent="0.2">
      <c r="A267" s="148"/>
      <c r="B267" s="94" t="s">
        <v>389</v>
      </c>
      <c r="C267" s="98" t="s">
        <v>172</v>
      </c>
      <c r="D267" s="64">
        <v>3500</v>
      </c>
      <c r="E267" s="64">
        <v>3549</v>
      </c>
      <c r="F267" s="101">
        <v>1.01</v>
      </c>
      <c r="G267" s="124"/>
      <c r="H267" s="124"/>
      <c r="I267" s="126"/>
      <c r="J267" s="17">
        <v>1.01</v>
      </c>
    </row>
    <row r="268" spans="1:10" ht="38.25" x14ac:dyDescent="0.2">
      <c r="A268" s="148"/>
      <c r="B268" s="94" t="s">
        <v>387</v>
      </c>
      <c r="C268" s="98" t="s">
        <v>172</v>
      </c>
      <c r="D268" s="64">
        <v>450</v>
      </c>
      <c r="E268" s="64">
        <v>502.6</v>
      </c>
      <c r="F268" s="101">
        <v>1.1200000000000001</v>
      </c>
      <c r="G268" s="124"/>
      <c r="H268" s="124"/>
      <c r="I268" s="126"/>
      <c r="J268" s="17">
        <v>1.1200000000000001</v>
      </c>
    </row>
    <row r="269" spans="1:10" ht="25.5" x14ac:dyDescent="0.2">
      <c r="A269" s="148"/>
      <c r="B269" s="94" t="s">
        <v>390</v>
      </c>
      <c r="C269" s="98"/>
      <c r="D269" s="64"/>
      <c r="E269" s="64"/>
      <c r="F269" s="101"/>
      <c r="G269" s="124"/>
      <c r="H269" s="124"/>
      <c r="I269" s="126"/>
      <c r="J269" s="17"/>
    </row>
    <row r="270" spans="1:10" ht="12.75" customHeight="1" x14ac:dyDescent="0.2">
      <c r="A270" s="148"/>
      <c r="B270" s="94" t="s">
        <v>389</v>
      </c>
      <c r="C270" s="98" t="s">
        <v>172</v>
      </c>
      <c r="D270" s="64">
        <v>2375</v>
      </c>
      <c r="E270" s="64">
        <v>2412</v>
      </c>
      <c r="F270" s="101">
        <v>1.01</v>
      </c>
      <c r="G270" s="124"/>
      <c r="H270" s="124"/>
      <c r="I270" s="126"/>
      <c r="J270" s="17">
        <v>1.01</v>
      </c>
    </row>
    <row r="271" spans="1:10" ht="38.25" x14ac:dyDescent="0.2">
      <c r="A271" s="148"/>
      <c r="B271" s="94" t="s">
        <v>387</v>
      </c>
      <c r="C271" s="98" t="s">
        <v>172</v>
      </c>
      <c r="D271" s="64">
        <v>450</v>
      </c>
      <c r="E271" s="64">
        <v>502.6</v>
      </c>
      <c r="F271" s="101">
        <v>1.1200000000000001</v>
      </c>
      <c r="G271" s="124"/>
      <c r="H271" s="124"/>
      <c r="I271" s="126"/>
      <c r="J271" s="17">
        <v>1.1200000000000001</v>
      </c>
    </row>
    <row r="272" spans="1:10" ht="25.5" x14ac:dyDescent="0.2">
      <c r="A272" s="148"/>
      <c r="B272" s="94" t="s">
        <v>391</v>
      </c>
      <c r="C272" s="98" t="s">
        <v>172</v>
      </c>
      <c r="D272" s="64">
        <v>700</v>
      </c>
      <c r="E272" s="64">
        <v>701</v>
      </c>
      <c r="F272" s="101">
        <v>1</v>
      </c>
      <c r="G272" s="124"/>
      <c r="H272" s="124"/>
      <c r="I272" s="126"/>
      <c r="J272" s="17">
        <v>1</v>
      </c>
    </row>
    <row r="273" spans="1:10" ht="38.25" x14ac:dyDescent="0.2">
      <c r="A273" s="148"/>
      <c r="B273" s="94" t="s">
        <v>387</v>
      </c>
      <c r="C273" s="98" t="s">
        <v>172</v>
      </c>
      <c r="D273" s="64">
        <v>0</v>
      </c>
      <c r="E273" s="64">
        <v>0</v>
      </c>
      <c r="F273" s="101">
        <v>0</v>
      </c>
      <c r="G273" s="124"/>
      <c r="H273" s="124"/>
      <c r="I273" s="126"/>
      <c r="J273" s="17">
        <v>0</v>
      </c>
    </row>
    <row r="274" spans="1:10" ht="25.5" x14ac:dyDescent="0.2">
      <c r="A274" s="148"/>
      <c r="B274" s="94" t="s">
        <v>392</v>
      </c>
      <c r="C274" s="98" t="s">
        <v>172</v>
      </c>
      <c r="D274" s="64">
        <v>125</v>
      </c>
      <c r="E274" s="64">
        <v>125</v>
      </c>
      <c r="F274" s="101">
        <v>1</v>
      </c>
      <c r="G274" s="124"/>
      <c r="H274" s="124"/>
      <c r="I274" s="126"/>
      <c r="J274" s="17">
        <v>1</v>
      </c>
    </row>
    <row r="275" spans="1:10" ht="38.25" x14ac:dyDescent="0.2">
      <c r="A275" s="148"/>
      <c r="B275" s="94" t="s">
        <v>387</v>
      </c>
      <c r="C275" s="98" t="s">
        <v>172</v>
      </c>
      <c r="D275" s="64">
        <v>0</v>
      </c>
      <c r="E275" s="64">
        <v>0</v>
      </c>
      <c r="F275" s="101">
        <v>0</v>
      </c>
      <c r="G275" s="124"/>
      <c r="H275" s="124"/>
      <c r="I275" s="126"/>
      <c r="J275" s="17">
        <v>0</v>
      </c>
    </row>
    <row r="276" spans="1:10" ht="25.5" x14ac:dyDescent="0.2">
      <c r="A276" s="148"/>
      <c r="B276" s="94" t="s">
        <v>393</v>
      </c>
      <c r="C276" s="98" t="s">
        <v>185</v>
      </c>
      <c r="D276" s="64">
        <v>4520</v>
      </c>
      <c r="E276" s="64">
        <v>3675</v>
      </c>
      <c r="F276" s="101">
        <v>0.81</v>
      </c>
      <c r="G276" s="124"/>
      <c r="H276" s="124"/>
      <c r="I276" s="126"/>
      <c r="J276" s="17">
        <v>0.81</v>
      </c>
    </row>
    <row r="277" spans="1:10" ht="38.25" x14ac:dyDescent="0.2">
      <c r="A277" s="148"/>
      <c r="B277" s="94" t="s">
        <v>387</v>
      </c>
      <c r="C277" s="98" t="s">
        <v>185</v>
      </c>
      <c r="D277" s="64">
        <v>0</v>
      </c>
      <c r="E277" s="64">
        <v>0</v>
      </c>
      <c r="F277" s="101">
        <v>0</v>
      </c>
      <c r="G277" s="124"/>
      <c r="H277" s="124"/>
      <c r="I277" s="126"/>
      <c r="J277" s="17">
        <v>0</v>
      </c>
    </row>
    <row r="278" spans="1:10" ht="63.75" x14ac:dyDescent="0.2">
      <c r="A278" s="148"/>
      <c r="B278" s="94" t="s">
        <v>403</v>
      </c>
      <c r="C278" s="98" t="s">
        <v>41</v>
      </c>
      <c r="D278" s="64">
        <v>3</v>
      </c>
      <c r="E278" s="64">
        <v>3</v>
      </c>
      <c r="F278" s="101">
        <v>1</v>
      </c>
      <c r="G278" s="125"/>
      <c r="H278" s="125"/>
      <c r="I278" s="127"/>
      <c r="J278" s="17">
        <v>1</v>
      </c>
    </row>
    <row r="279" spans="1:10" ht="38.25" x14ac:dyDescent="0.2">
      <c r="A279" s="148"/>
      <c r="B279" s="94" t="s">
        <v>404</v>
      </c>
      <c r="C279" s="98" t="s">
        <v>41</v>
      </c>
      <c r="D279" s="64">
        <v>1</v>
      </c>
      <c r="E279" s="64">
        <v>1</v>
      </c>
      <c r="F279" s="101">
        <v>1</v>
      </c>
      <c r="G279" s="64">
        <v>49.4</v>
      </c>
      <c r="H279" s="64">
        <v>49.4</v>
      </c>
      <c r="I279" s="111">
        <v>1</v>
      </c>
      <c r="J279" s="17">
        <v>1</v>
      </c>
    </row>
    <row r="280" spans="1:10" ht="89.25" x14ac:dyDescent="0.2">
      <c r="A280" s="149"/>
      <c r="B280" s="94" t="s">
        <v>394</v>
      </c>
      <c r="C280" s="98" t="s">
        <v>41</v>
      </c>
      <c r="D280" s="64">
        <v>1</v>
      </c>
      <c r="E280" s="64">
        <v>1</v>
      </c>
      <c r="F280" s="101">
        <v>1</v>
      </c>
      <c r="G280" s="64">
        <v>200</v>
      </c>
      <c r="H280" s="64">
        <v>200</v>
      </c>
      <c r="I280" s="111">
        <v>1</v>
      </c>
      <c r="J280" s="17">
        <v>1</v>
      </c>
    </row>
    <row r="281" spans="1:10" ht="15" x14ac:dyDescent="0.25">
      <c r="A281" s="120" t="s">
        <v>105</v>
      </c>
      <c r="B281" s="121"/>
      <c r="C281" s="121"/>
      <c r="D281" s="121"/>
      <c r="E281" s="121"/>
      <c r="F281" s="121"/>
      <c r="G281" s="121"/>
      <c r="H281" s="121"/>
      <c r="I281" s="122"/>
      <c r="J281" s="33">
        <v>20.100000000000001</v>
      </c>
    </row>
    <row r="282" spans="1:10" ht="15" x14ac:dyDescent="0.25">
      <c r="A282" s="120" t="s">
        <v>366</v>
      </c>
      <c r="B282" s="121"/>
      <c r="C282" s="121"/>
      <c r="D282" s="121"/>
      <c r="E282" s="121"/>
      <c r="F282" s="121"/>
      <c r="G282" s="121"/>
      <c r="H282" s="121"/>
      <c r="I282" s="122"/>
      <c r="J282" s="33">
        <v>1.1200000000000001</v>
      </c>
    </row>
    <row r="283" spans="1:10" ht="77.25" customHeight="1" x14ac:dyDescent="0.2">
      <c r="A283" s="173" t="s">
        <v>398</v>
      </c>
      <c r="B283" s="94" t="s">
        <v>399</v>
      </c>
      <c r="C283" s="98" t="s">
        <v>57</v>
      </c>
      <c r="D283" s="64">
        <v>7</v>
      </c>
      <c r="E283" s="64">
        <v>10</v>
      </c>
      <c r="F283" s="101">
        <v>1.43</v>
      </c>
      <c r="G283" s="64">
        <v>70000</v>
      </c>
      <c r="H283" s="64">
        <v>64376</v>
      </c>
      <c r="I283" s="111">
        <v>0.92</v>
      </c>
      <c r="J283" s="17">
        <v>1.55</v>
      </c>
    </row>
    <row r="284" spans="1:10" ht="114" customHeight="1" x14ac:dyDescent="0.2">
      <c r="A284" s="148"/>
      <c r="B284" s="94" t="s">
        <v>400</v>
      </c>
      <c r="C284" s="98" t="s">
        <v>94</v>
      </c>
      <c r="D284" s="64">
        <v>100</v>
      </c>
      <c r="E284" s="64">
        <v>100</v>
      </c>
      <c r="F284" s="101">
        <v>1</v>
      </c>
      <c r="G284" s="140" t="s">
        <v>402</v>
      </c>
      <c r="H284" s="140" t="s">
        <v>402</v>
      </c>
      <c r="I284" s="123">
        <v>0</v>
      </c>
      <c r="J284" s="17">
        <v>1</v>
      </c>
    </row>
    <row r="285" spans="1:10" ht="140.25" x14ac:dyDescent="0.2">
      <c r="A285" s="149"/>
      <c r="B285" s="94" t="s">
        <v>401</v>
      </c>
      <c r="C285" s="98" t="s">
        <v>94</v>
      </c>
      <c r="D285" s="64">
        <v>100</v>
      </c>
      <c r="E285" s="64">
        <v>100</v>
      </c>
      <c r="F285" s="101">
        <v>1</v>
      </c>
      <c r="G285" s="141"/>
      <c r="H285" s="141"/>
      <c r="I285" s="125"/>
      <c r="J285" s="17">
        <v>1</v>
      </c>
    </row>
    <row r="286" spans="1:10" ht="15" x14ac:dyDescent="0.25">
      <c r="A286" s="120" t="s">
        <v>95</v>
      </c>
      <c r="B286" s="128"/>
      <c r="C286" s="128"/>
      <c r="D286" s="128"/>
      <c r="E286" s="128"/>
      <c r="F286" s="128"/>
      <c r="G286" s="128"/>
      <c r="H286" s="128"/>
      <c r="I286" s="129"/>
      <c r="J286" s="33">
        <v>3.55</v>
      </c>
    </row>
    <row r="287" spans="1:10" ht="15" x14ac:dyDescent="0.25">
      <c r="A287" s="120" t="s">
        <v>98</v>
      </c>
      <c r="B287" s="121"/>
      <c r="C287" s="121"/>
      <c r="D287" s="121"/>
      <c r="E287" s="121"/>
      <c r="F287" s="121"/>
      <c r="G287" s="121"/>
      <c r="H287" s="121"/>
      <c r="I287" s="122"/>
      <c r="J287" s="33">
        <v>1.18</v>
      </c>
    </row>
    <row r="288" spans="1:10" x14ac:dyDescent="0.2">
      <c r="A288" s="117"/>
      <c r="B288" s="118"/>
      <c r="C288" s="119"/>
      <c r="D288" s="119"/>
      <c r="E288" s="119"/>
      <c r="F288" s="119"/>
      <c r="G288" s="119"/>
      <c r="H288" s="119"/>
      <c r="I288" s="119"/>
      <c r="J288" s="119"/>
    </row>
    <row r="289" spans="1:10" x14ac:dyDescent="0.2">
      <c r="A289" s="19"/>
      <c r="B289" s="20"/>
      <c r="C289" s="21"/>
      <c r="D289" s="21"/>
      <c r="E289" s="21"/>
      <c r="F289" s="21"/>
      <c r="G289" s="21"/>
      <c r="H289" s="21"/>
      <c r="I289" s="21"/>
      <c r="J289" s="21"/>
    </row>
  </sheetData>
  <mergeCells count="156">
    <mergeCell ref="A201:A204"/>
    <mergeCell ref="D201:F201"/>
    <mergeCell ref="G201:G204"/>
    <mergeCell ref="H201:H204"/>
    <mergeCell ref="I201:I204"/>
    <mergeCell ref="A205:I205"/>
    <mergeCell ref="A206:I206"/>
    <mergeCell ref="A257:A280"/>
    <mergeCell ref="A283:A285"/>
    <mergeCell ref="G245:G254"/>
    <mergeCell ref="H245:H254"/>
    <mergeCell ref="I245:I254"/>
    <mergeCell ref="A243:I243"/>
    <mergeCell ref="A244:I244"/>
    <mergeCell ref="A245:A254"/>
    <mergeCell ref="A281:I281"/>
    <mergeCell ref="A282:I282"/>
    <mergeCell ref="A199:I199"/>
    <mergeCell ref="A200:I200"/>
    <mergeCell ref="A213:I213"/>
    <mergeCell ref="A214:I214"/>
    <mergeCell ref="A237:I237"/>
    <mergeCell ref="A238:I238"/>
    <mergeCell ref="A239:A242"/>
    <mergeCell ref="G239:H239"/>
    <mergeCell ref="G240:H240"/>
    <mergeCell ref="G241:G242"/>
    <mergeCell ref="H241:H242"/>
    <mergeCell ref="I241:I242"/>
    <mergeCell ref="A233:I233"/>
    <mergeCell ref="A226:I226"/>
    <mergeCell ref="A227:I227"/>
    <mergeCell ref="A209:I209"/>
    <mergeCell ref="A210:I210"/>
    <mergeCell ref="A232:I232"/>
    <mergeCell ref="A220:I220"/>
    <mergeCell ref="A221:I221"/>
    <mergeCell ref="A216:A219"/>
    <mergeCell ref="A222:A225"/>
    <mergeCell ref="A228:A231"/>
    <mergeCell ref="G222:I224"/>
    <mergeCell ref="A174:I174"/>
    <mergeCell ref="A175:I175"/>
    <mergeCell ref="A165:A173"/>
    <mergeCell ref="B134:B137"/>
    <mergeCell ref="C134:C137"/>
    <mergeCell ref="D134:D137"/>
    <mergeCell ref="E134:E137"/>
    <mergeCell ref="F134:F137"/>
    <mergeCell ref="G134:G137"/>
    <mergeCell ref="H134:H137"/>
    <mergeCell ref="I134:I137"/>
    <mergeCell ref="A134:A140"/>
    <mergeCell ref="A150:I150"/>
    <mergeCell ref="A164:J164"/>
    <mergeCell ref="G165:G173"/>
    <mergeCell ref="H165:H173"/>
    <mergeCell ref="I165:I173"/>
    <mergeCell ref="B151:I151"/>
    <mergeCell ref="A152:A154"/>
    <mergeCell ref="G156:I156"/>
    <mergeCell ref="A70:I70"/>
    <mergeCell ref="A80:A83"/>
    <mergeCell ref="A85:I85"/>
    <mergeCell ref="G133:I133"/>
    <mergeCell ref="A124:A131"/>
    <mergeCell ref="A100:A107"/>
    <mergeCell ref="A122:I122"/>
    <mergeCell ref="A123:I123"/>
    <mergeCell ref="A110:J110"/>
    <mergeCell ref="A19:A21"/>
    <mergeCell ref="A18:J18"/>
    <mergeCell ref="B2:I3"/>
    <mergeCell ref="A13:A15"/>
    <mergeCell ref="A16:I16"/>
    <mergeCell ref="A17:I17"/>
    <mergeCell ref="A11:I11"/>
    <mergeCell ref="A12:I12"/>
    <mergeCell ref="A7:A10"/>
    <mergeCell ref="G7:G10"/>
    <mergeCell ref="H7:H10"/>
    <mergeCell ref="J13:J15"/>
    <mergeCell ref="B13:B15"/>
    <mergeCell ref="C13:C15"/>
    <mergeCell ref="D13:D15"/>
    <mergeCell ref="E13:E15"/>
    <mergeCell ref="F13:F15"/>
    <mergeCell ref="G13:G15"/>
    <mergeCell ref="H13:H15"/>
    <mergeCell ref="I13:I15"/>
    <mergeCell ref="A22:I22"/>
    <mergeCell ref="A23:I23"/>
    <mergeCell ref="A25:I25"/>
    <mergeCell ref="A26:I26"/>
    <mergeCell ref="A30:I30"/>
    <mergeCell ref="A31:I31"/>
    <mergeCell ref="A38:A61"/>
    <mergeCell ref="A62:I62"/>
    <mergeCell ref="A63:I63"/>
    <mergeCell ref="A27:A29"/>
    <mergeCell ref="G27:G29"/>
    <mergeCell ref="H27:H29"/>
    <mergeCell ref="I27:I29"/>
    <mergeCell ref="A32:A35"/>
    <mergeCell ref="G32:G35"/>
    <mergeCell ref="H32:H35"/>
    <mergeCell ref="I32:I35"/>
    <mergeCell ref="H37:I37"/>
    <mergeCell ref="A87:A97"/>
    <mergeCell ref="A86:J86"/>
    <mergeCell ref="G284:G285"/>
    <mergeCell ref="H284:H285"/>
    <mergeCell ref="I284:I285"/>
    <mergeCell ref="A286:I286"/>
    <mergeCell ref="A66:I66"/>
    <mergeCell ref="A73:I73"/>
    <mergeCell ref="G80:G82"/>
    <mergeCell ref="H80:H82"/>
    <mergeCell ref="I80:I82"/>
    <mergeCell ref="A74:A77"/>
    <mergeCell ref="A79:I79"/>
    <mergeCell ref="A119:I119"/>
    <mergeCell ref="A120:J120"/>
    <mergeCell ref="G111:G117"/>
    <mergeCell ref="H111:H117"/>
    <mergeCell ref="I111:I117"/>
    <mergeCell ref="A118:I118"/>
    <mergeCell ref="A108:I108"/>
    <mergeCell ref="A109:I109"/>
    <mergeCell ref="A67:J67"/>
    <mergeCell ref="A84:I84"/>
    <mergeCell ref="A69:I69"/>
    <mergeCell ref="A287:I287"/>
    <mergeCell ref="G257:G278"/>
    <mergeCell ref="H257:H278"/>
    <mergeCell ref="I257:I278"/>
    <mergeCell ref="A255:I255"/>
    <mergeCell ref="A256:I256"/>
    <mergeCell ref="J134:J137"/>
    <mergeCell ref="A98:I98"/>
    <mergeCell ref="A99:I99"/>
    <mergeCell ref="A157:A161"/>
    <mergeCell ref="A179:A190"/>
    <mergeCell ref="A191:I191"/>
    <mergeCell ref="A192:I192"/>
    <mergeCell ref="G216:G219"/>
    <mergeCell ref="H216:H219"/>
    <mergeCell ref="I216:I219"/>
    <mergeCell ref="A177:I177"/>
    <mergeCell ref="G193:G198"/>
    <mergeCell ref="H193:H198"/>
    <mergeCell ref="I193:I198"/>
    <mergeCell ref="A143:A149"/>
    <mergeCell ref="B142:I142"/>
    <mergeCell ref="G163:I163"/>
    <mergeCell ref="A178:I178"/>
  </mergeCells>
  <pageMargins left="0.7" right="0.7" top="0.75" bottom="0.75" header="0.3" footer="0.3"/>
  <pageSetup paperSize="9" scale="9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9"/>
  <sheetViews>
    <sheetView topLeftCell="A107" workbookViewId="0">
      <selection activeCell="A119" sqref="A119:A123"/>
    </sheetView>
  </sheetViews>
  <sheetFormatPr defaultRowHeight="12.75" x14ac:dyDescent="0.2"/>
  <cols>
    <col min="1" max="1" width="26.7109375" style="8" customWidth="1"/>
    <col min="2" max="2" width="25.7109375" style="1" customWidth="1"/>
    <col min="3" max="3" width="8.7109375" style="1" customWidth="1"/>
    <col min="4" max="4" width="10" style="11" customWidth="1"/>
    <col min="5" max="5" width="8.85546875" style="11" customWidth="1"/>
    <col min="6" max="6" width="8.7109375" style="11" customWidth="1"/>
    <col min="7" max="7" width="15.28515625" style="11" customWidth="1"/>
    <col min="8" max="8" width="14.85546875" style="11" customWidth="1"/>
    <col min="9" max="9" width="8.140625" style="11" customWidth="1"/>
    <col min="10" max="10" width="11" style="11" customWidth="1"/>
    <col min="11" max="16384" width="9.140625" style="8"/>
  </cols>
  <sheetData>
    <row r="2" spans="1:10" ht="15" customHeight="1" x14ac:dyDescent="0.2">
      <c r="B2" s="270" t="s">
        <v>19</v>
      </c>
      <c r="C2" s="271"/>
      <c r="D2" s="271"/>
      <c r="E2" s="271"/>
      <c r="F2" s="271"/>
      <c r="G2" s="271"/>
      <c r="H2" s="271"/>
      <c r="I2" s="271"/>
    </row>
    <row r="3" spans="1:10" x14ac:dyDescent="0.2">
      <c r="B3" s="272"/>
      <c r="C3" s="272"/>
      <c r="D3" s="272"/>
      <c r="E3" s="272"/>
      <c r="F3" s="272"/>
      <c r="G3" s="272"/>
      <c r="H3" s="272"/>
      <c r="I3" s="272"/>
    </row>
    <row r="5" spans="1:10" ht="38.25" x14ac:dyDescent="0.2">
      <c r="A5" s="6" t="s">
        <v>20</v>
      </c>
      <c r="B5" s="2" t="s">
        <v>0</v>
      </c>
      <c r="C5" s="2" t="s">
        <v>13</v>
      </c>
      <c r="D5" s="2" t="s">
        <v>1</v>
      </c>
      <c r="E5" s="2" t="s">
        <v>2</v>
      </c>
      <c r="F5" s="2" t="s">
        <v>15</v>
      </c>
      <c r="G5" s="2" t="s">
        <v>11</v>
      </c>
      <c r="H5" s="2" t="s">
        <v>12</v>
      </c>
      <c r="I5" s="2" t="s">
        <v>16</v>
      </c>
      <c r="J5" s="2" t="s">
        <v>18</v>
      </c>
    </row>
    <row r="6" spans="1:10" x14ac:dyDescent="0.2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14</v>
      </c>
      <c r="J6" s="5" t="s">
        <v>17</v>
      </c>
    </row>
    <row r="7" spans="1:10" ht="25.5" x14ac:dyDescent="0.2">
      <c r="A7" s="275" t="s">
        <v>25</v>
      </c>
      <c r="B7" s="13" t="s">
        <v>26</v>
      </c>
      <c r="C7" s="7" t="s">
        <v>27</v>
      </c>
      <c r="D7" s="12">
        <v>1</v>
      </c>
      <c r="E7" s="12">
        <v>1</v>
      </c>
      <c r="F7" s="12">
        <f>E7/D7</f>
        <v>1</v>
      </c>
      <c r="G7" s="12">
        <v>679</v>
      </c>
      <c r="H7" s="12">
        <v>679</v>
      </c>
      <c r="I7" s="12">
        <f>H7/G7</f>
        <v>1</v>
      </c>
      <c r="J7" s="12">
        <f>F7/I7</f>
        <v>1</v>
      </c>
    </row>
    <row r="8" spans="1:10" ht="36" customHeight="1" x14ac:dyDescent="0.2">
      <c r="A8" s="276"/>
      <c r="B8" s="3" t="s">
        <v>28</v>
      </c>
      <c r="C8" s="7" t="s">
        <v>27</v>
      </c>
      <c r="D8" s="4">
        <v>1</v>
      </c>
      <c r="E8" s="4">
        <v>1</v>
      </c>
      <c r="F8" s="4">
        <f>E8/D8</f>
        <v>1</v>
      </c>
      <c r="G8" s="12">
        <v>3346</v>
      </c>
      <c r="H8" s="12">
        <v>3346</v>
      </c>
      <c r="I8" s="4">
        <f>H8/G8</f>
        <v>1</v>
      </c>
      <c r="J8" s="4">
        <f>F8/I8</f>
        <v>1</v>
      </c>
    </row>
    <row r="9" spans="1:10" ht="15" x14ac:dyDescent="0.25">
      <c r="A9" s="264" t="s">
        <v>23</v>
      </c>
      <c r="B9" s="151"/>
      <c r="C9" s="151"/>
      <c r="D9" s="151"/>
      <c r="E9" s="151"/>
      <c r="F9" s="151"/>
      <c r="G9" s="151"/>
      <c r="H9" s="151"/>
      <c r="I9" s="152"/>
      <c r="J9" s="12">
        <f>J7+J8</f>
        <v>2</v>
      </c>
    </row>
    <row r="10" spans="1:10" ht="15" x14ac:dyDescent="0.25">
      <c r="A10" s="150" t="s">
        <v>24</v>
      </c>
      <c r="B10" s="151"/>
      <c r="C10" s="151"/>
      <c r="D10" s="151"/>
      <c r="E10" s="151"/>
      <c r="F10" s="151"/>
      <c r="G10" s="151"/>
      <c r="H10" s="151"/>
      <c r="I10" s="152"/>
      <c r="J10" s="4">
        <f>J9/2</f>
        <v>1</v>
      </c>
    </row>
    <row r="11" spans="1:10" ht="38.25" x14ac:dyDescent="0.2">
      <c r="A11" s="263" t="s">
        <v>29</v>
      </c>
      <c r="B11" s="14" t="s">
        <v>30</v>
      </c>
      <c r="C11" s="7" t="s">
        <v>21</v>
      </c>
      <c r="D11" s="12">
        <v>92</v>
      </c>
      <c r="E11" s="12">
        <v>68.099999999999994</v>
      </c>
      <c r="F11" s="12">
        <f>E11/D11</f>
        <v>0.74021739130434772</v>
      </c>
      <c r="G11" s="265">
        <v>3661.2</v>
      </c>
      <c r="H11" s="265">
        <v>3661.2</v>
      </c>
      <c r="I11" s="265">
        <f>H11/G11</f>
        <v>1</v>
      </c>
      <c r="J11" s="12">
        <f>F11/I11</f>
        <v>0.74021739130434772</v>
      </c>
    </row>
    <row r="12" spans="1:10" ht="38.25" x14ac:dyDescent="0.2">
      <c r="A12" s="213"/>
      <c r="B12" s="3" t="s">
        <v>31</v>
      </c>
      <c r="C12" s="4" t="s">
        <v>21</v>
      </c>
      <c r="D12" s="4">
        <v>2</v>
      </c>
      <c r="E12" s="4" t="s">
        <v>22</v>
      </c>
      <c r="F12" s="4">
        <v>1</v>
      </c>
      <c r="G12" s="227"/>
      <c r="H12" s="227"/>
      <c r="I12" s="227"/>
      <c r="J12" s="4">
        <f>F12/I11</f>
        <v>1</v>
      </c>
    </row>
    <row r="13" spans="1:10" ht="38.25" x14ac:dyDescent="0.2">
      <c r="A13" s="213"/>
      <c r="B13" s="3" t="s">
        <v>32</v>
      </c>
      <c r="C13" s="4" t="s">
        <v>21</v>
      </c>
      <c r="D13" s="4">
        <v>10</v>
      </c>
      <c r="E13" s="4">
        <v>6.4</v>
      </c>
      <c r="F13" s="4">
        <f>D13/E13</f>
        <v>1.5625</v>
      </c>
      <c r="G13" s="227"/>
      <c r="H13" s="227"/>
      <c r="I13" s="227"/>
      <c r="J13" s="4">
        <f>F13/I11</f>
        <v>1.5625</v>
      </c>
    </row>
    <row r="14" spans="1:10" ht="38.25" x14ac:dyDescent="0.2">
      <c r="A14" s="213"/>
      <c r="B14" s="3" t="s">
        <v>33</v>
      </c>
      <c r="C14" s="4" t="s">
        <v>21</v>
      </c>
      <c r="D14" s="4">
        <v>75</v>
      </c>
      <c r="E14" s="4">
        <v>75</v>
      </c>
      <c r="F14" s="4">
        <f>E14/D14</f>
        <v>1</v>
      </c>
      <c r="G14" s="227"/>
      <c r="H14" s="227"/>
      <c r="I14" s="227"/>
      <c r="J14" s="4">
        <f>F14/I11</f>
        <v>1</v>
      </c>
    </row>
    <row r="15" spans="1:10" ht="38.25" x14ac:dyDescent="0.2">
      <c r="A15" s="213"/>
      <c r="B15" s="14" t="s">
        <v>34</v>
      </c>
      <c r="C15" s="7" t="s">
        <v>21</v>
      </c>
      <c r="D15" s="12">
        <v>97</v>
      </c>
      <c r="E15" s="12">
        <v>91.5</v>
      </c>
      <c r="F15" s="12">
        <f>E15/D15</f>
        <v>0.94329896907216493</v>
      </c>
      <c r="G15" s="227"/>
      <c r="H15" s="227"/>
      <c r="I15" s="227"/>
      <c r="J15" s="12">
        <f>F15/I11</f>
        <v>0.94329896907216493</v>
      </c>
    </row>
    <row r="16" spans="1:10" ht="38.25" x14ac:dyDescent="0.2">
      <c r="A16" s="214"/>
      <c r="B16" s="3" t="s">
        <v>35</v>
      </c>
      <c r="C16" s="4" t="s">
        <v>21</v>
      </c>
      <c r="D16" s="4">
        <v>11</v>
      </c>
      <c r="E16" s="4">
        <v>6.4</v>
      </c>
      <c r="F16" s="4">
        <f>E16/D16</f>
        <v>0.5818181818181819</v>
      </c>
      <c r="G16" s="228"/>
      <c r="H16" s="228"/>
      <c r="I16" s="228"/>
      <c r="J16" s="4">
        <f>F16/I11</f>
        <v>0.5818181818181819</v>
      </c>
    </row>
    <row r="17" spans="1:10" ht="15" x14ac:dyDescent="0.25">
      <c r="A17" s="264" t="s">
        <v>23</v>
      </c>
      <c r="B17" s="151"/>
      <c r="C17" s="151"/>
      <c r="D17" s="151"/>
      <c r="E17" s="151"/>
      <c r="F17" s="151"/>
      <c r="G17" s="151"/>
      <c r="H17" s="151"/>
      <c r="I17" s="152"/>
      <c r="J17" s="12">
        <f>J11+J12+J13+J14+J15+J16</f>
        <v>5.8278345421946947</v>
      </c>
    </row>
    <row r="18" spans="1:10" ht="15" x14ac:dyDescent="0.25">
      <c r="A18" s="150" t="s">
        <v>24</v>
      </c>
      <c r="B18" s="151"/>
      <c r="C18" s="151"/>
      <c r="D18" s="151"/>
      <c r="E18" s="151"/>
      <c r="F18" s="151"/>
      <c r="G18" s="151"/>
      <c r="H18" s="151"/>
      <c r="I18" s="152"/>
      <c r="J18" s="4">
        <f>J17/6</f>
        <v>0.97130575703244915</v>
      </c>
    </row>
    <row r="19" spans="1:10" ht="38.25" x14ac:dyDescent="0.2">
      <c r="A19" s="273" t="s">
        <v>36</v>
      </c>
      <c r="B19" s="14" t="s">
        <v>37</v>
      </c>
      <c r="C19" s="7" t="s">
        <v>38</v>
      </c>
      <c r="D19" s="12" t="s">
        <v>22</v>
      </c>
      <c r="E19" s="12" t="s">
        <v>22</v>
      </c>
      <c r="F19" s="12">
        <v>1</v>
      </c>
      <c r="G19" s="265">
        <v>2440.8000000000002</v>
      </c>
      <c r="H19" s="265">
        <v>2440.3000000000002</v>
      </c>
      <c r="I19" s="265">
        <f>G19/H19</f>
        <v>1.0002048928410441</v>
      </c>
      <c r="J19" s="12">
        <f>F19/I19</f>
        <v>0.99979514913143241</v>
      </c>
    </row>
    <row r="20" spans="1:10" ht="38.25" x14ac:dyDescent="0.2">
      <c r="A20" s="274"/>
      <c r="B20" s="3" t="s">
        <v>39</v>
      </c>
      <c r="C20" s="4" t="s">
        <v>21</v>
      </c>
      <c r="D20" s="4">
        <v>73</v>
      </c>
      <c r="E20" s="4">
        <v>67.7</v>
      </c>
      <c r="F20" s="4">
        <f>E20/D20</f>
        <v>0.92739726027397262</v>
      </c>
      <c r="G20" s="227"/>
      <c r="H20" s="227"/>
      <c r="I20" s="227"/>
      <c r="J20" s="4">
        <f>F20/I19</f>
        <v>0.92720728213969827</v>
      </c>
    </row>
    <row r="21" spans="1:10" ht="51" x14ac:dyDescent="0.2">
      <c r="A21" s="274"/>
      <c r="B21" s="3" t="s">
        <v>40</v>
      </c>
      <c r="C21" s="4" t="s">
        <v>41</v>
      </c>
      <c r="D21" s="4">
        <v>673</v>
      </c>
      <c r="E21" s="4">
        <v>623</v>
      </c>
      <c r="F21" s="4">
        <f>E21/D21</f>
        <v>0.9257057949479941</v>
      </c>
      <c r="G21" s="227"/>
      <c r="H21" s="227"/>
      <c r="I21" s="227"/>
      <c r="J21" s="4">
        <f>F21/I19</f>
        <v>0.92551616331186093</v>
      </c>
    </row>
    <row r="22" spans="1:10" ht="15" x14ac:dyDescent="0.25">
      <c r="A22" s="264" t="s">
        <v>23</v>
      </c>
      <c r="B22" s="151"/>
      <c r="C22" s="151"/>
      <c r="D22" s="151"/>
      <c r="E22" s="151"/>
      <c r="F22" s="151"/>
      <c r="G22" s="151"/>
      <c r="H22" s="151"/>
      <c r="I22" s="152"/>
      <c r="J22" s="12">
        <f>J19+J20+J21</f>
        <v>2.8525185945829916</v>
      </c>
    </row>
    <row r="23" spans="1:10" ht="15" x14ac:dyDescent="0.25">
      <c r="A23" s="150" t="s">
        <v>24</v>
      </c>
      <c r="B23" s="151"/>
      <c r="C23" s="151"/>
      <c r="D23" s="151"/>
      <c r="E23" s="151"/>
      <c r="F23" s="151"/>
      <c r="G23" s="151"/>
      <c r="H23" s="151"/>
      <c r="I23" s="152"/>
      <c r="J23" s="4">
        <f>J22/3</f>
        <v>0.95083953152766387</v>
      </c>
    </row>
    <row r="24" spans="1:10" ht="51" x14ac:dyDescent="0.2">
      <c r="A24" s="273" t="s">
        <v>42</v>
      </c>
      <c r="B24" s="14" t="s">
        <v>43</v>
      </c>
      <c r="C24" s="7" t="s">
        <v>27</v>
      </c>
      <c r="D24" s="12">
        <v>1</v>
      </c>
      <c r="E24" s="12">
        <v>1</v>
      </c>
      <c r="F24" s="12">
        <f>E24/D24</f>
        <v>1</v>
      </c>
      <c r="G24" s="12">
        <v>82.3</v>
      </c>
      <c r="H24" s="12">
        <v>82.3</v>
      </c>
      <c r="I24" s="12">
        <f>H24/G24</f>
        <v>1</v>
      </c>
      <c r="J24" s="12">
        <f>F24/I24</f>
        <v>1</v>
      </c>
    </row>
    <row r="25" spans="1:10" ht="25.5" x14ac:dyDescent="0.2">
      <c r="A25" s="203"/>
      <c r="B25" s="3" t="s">
        <v>44</v>
      </c>
      <c r="C25" s="7" t="s">
        <v>27</v>
      </c>
      <c r="D25" s="12">
        <v>1</v>
      </c>
      <c r="E25" s="12">
        <v>1</v>
      </c>
      <c r="F25" s="12">
        <f t="shared" ref="F25:F31" si="0">E25/D25</f>
        <v>1</v>
      </c>
      <c r="G25" s="4">
        <v>19.8</v>
      </c>
      <c r="H25" s="4">
        <v>19.8</v>
      </c>
      <c r="I25" s="12">
        <f t="shared" ref="I25:I31" si="1">H25/G25</f>
        <v>1</v>
      </c>
      <c r="J25" s="12">
        <f t="shared" ref="J25:J31" si="2">F25/I25</f>
        <v>1</v>
      </c>
    </row>
    <row r="26" spans="1:10" ht="51" x14ac:dyDescent="0.2">
      <c r="A26" s="203"/>
      <c r="B26" s="3" t="s">
        <v>45</v>
      </c>
      <c r="C26" s="7" t="s">
        <v>27</v>
      </c>
      <c r="D26" s="12">
        <v>1</v>
      </c>
      <c r="E26" s="12">
        <v>1</v>
      </c>
      <c r="F26" s="12">
        <f t="shared" si="0"/>
        <v>1</v>
      </c>
      <c r="G26" s="4">
        <v>1373</v>
      </c>
      <c r="H26" s="4">
        <v>1331.4</v>
      </c>
      <c r="I26" s="12">
        <f t="shared" si="1"/>
        <v>0.969701383831027</v>
      </c>
      <c r="J26" s="12">
        <f t="shared" si="2"/>
        <v>1.0312453056932551</v>
      </c>
    </row>
    <row r="27" spans="1:10" ht="38.25" x14ac:dyDescent="0.2">
      <c r="A27" s="203"/>
      <c r="B27" s="3" t="s">
        <v>46</v>
      </c>
      <c r="C27" s="7" t="s">
        <v>27</v>
      </c>
      <c r="D27" s="12">
        <v>1</v>
      </c>
      <c r="E27" s="12">
        <v>1</v>
      </c>
      <c r="F27" s="12">
        <f t="shared" si="0"/>
        <v>1</v>
      </c>
      <c r="G27" s="4">
        <v>62.4</v>
      </c>
      <c r="H27" s="4">
        <v>62.4</v>
      </c>
      <c r="I27" s="12">
        <f t="shared" si="1"/>
        <v>1</v>
      </c>
      <c r="J27" s="12">
        <f t="shared" si="2"/>
        <v>1</v>
      </c>
    </row>
    <row r="28" spans="1:10" ht="25.5" x14ac:dyDescent="0.2">
      <c r="A28" s="203"/>
      <c r="B28" s="3" t="s">
        <v>47</v>
      </c>
      <c r="C28" s="7" t="s">
        <v>27</v>
      </c>
      <c r="D28" s="12">
        <v>1</v>
      </c>
      <c r="E28" s="12">
        <v>1</v>
      </c>
      <c r="F28" s="12">
        <f t="shared" si="0"/>
        <v>1</v>
      </c>
      <c r="G28" s="4">
        <v>54.6</v>
      </c>
      <c r="H28" s="4">
        <v>54.6</v>
      </c>
      <c r="I28" s="12">
        <f t="shared" si="1"/>
        <v>1</v>
      </c>
      <c r="J28" s="12">
        <f t="shared" si="2"/>
        <v>1</v>
      </c>
    </row>
    <row r="29" spans="1:10" ht="25.5" x14ac:dyDescent="0.2">
      <c r="A29" s="203"/>
      <c r="B29" s="3" t="s">
        <v>48</v>
      </c>
      <c r="C29" s="7" t="s">
        <v>27</v>
      </c>
      <c r="D29" s="12">
        <v>1</v>
      </c>
      <c r="E29" s="12">
        <v>1</v>
      </c>
      <c r="F29" s="12">
        <f t="shared" si="0"/>
        <v>1</v>
      </c>
      <c r="G29" s="4">
        <v>27.3</v>
      </c>
      <c r="H29" s="4">
        <v>27.3</v>
      </c>
      <c r="I29" s="12">
        <f t="shared" si="1"/>
        <v>1</v>
      </c>
      <c r="J29" s="12">
        <f t="shared" si="2"/>
        <v>1</v>
      </c>
    </row>
    <row r="30" spans="1:10" ht="25.5" x14ac:dyDescent="0.2">
      <c r="A30" s="203"/>
      <c r="B30" s="3" t="s">
        <v>49</v>
      </c>
      <c r="C30" s="7" t="s">
        <v>27</v>
      </c>
      <c r="D30" s="12">
        <v>1</v>
      </c>
      <c r="E30" s="12">
        <v>1</v>
      </c>
      <c r="F30" s="12">
        <f t="shared" si="0"/>
        <v>1</v>
      </c>
      <c r="G30" s="4">
        <v>90</v>
      </c>
      <c r="H30" s="4">
        <v>90</v>
      </c>
      <c r="I30" s="12">
        <f t="shared" si="1"/>
        <v>1</v>
      </c>
      <c r="J30" s="12">
        <f t="shared" si="2"/>
        <v>1</v>
      </c>
    </row>
    <row r="31" spans="1:10" ht="25.5" x14ac:dyDescent="0.2">
      <c r="A31" s="204"/>
      <c r="B31" s="3" t="s">
        <v>50</v>
      </c>
      <c r="C31" s="7" t="s">
        <v>27</v>
      </c>
      <c r="D31" s="12">
        <v>1</v>
      </c>
      <c r="E31" s="12">
        <v>1</v>
      </c>
      <c r="F31" s="12">
        <f t="shared" si="0"/>
        <v>1</v>
      </c>
      <c r="G31" s="4">
        <v>386.9</v>
      </c>
      <c r="H31" s="4">
        <v>386.9</v>
      </c>
      <c r="I31" s="12">
        <f t="shared" si="1"/>
        <v>1</v>
      </c>
      <c r="J31" s="12">
        <f t="shared" si="2"/>
        <v>1</v>
      </c>
    </row>
    <row r="32" spans="1:10" ht="15" x14ac:dyDescent="0.25">
      <c r="A32" s="264" t="s">
        <v>23</v>
      </c>
      <c r="B32" s="151"/>
      <c r="C32" s="151"/>
      <c r="D32" s="151"/>
      <c r="E32" s="151"/>
      <c r="F32" s="151"/>
      <c r="G32" s="151"/>
      <c r="H32" s="151"/>
      <c r="I32" s="152"/>
      <c r="J32" s="12">
        <f>J24+J25+J26+J27+J28+J29+J30+J31</f>
        <v>8.031245305693254</v>
      </c>
    </row>
    <row r="33" spans="1:10" ht="15" x14ac:dyDescent="0.25">
      <c r="A33" s="150" t="s">
        <v>24</v>
      </c>
      <c r="B33" s="151"/>
      <c r="C33" s="151"/>
      <c r="D33" s="151"/>
      <c r="E33" s="151"/>
      <c r="F33" s="151"/>
      <c r="G33" s="151"/>
      <c r="H33" s="151"/>
      <c r="I33" s="152"/>
      <c r="J33" s="4">
        <f>J32/8</f>
        <v>1.0039056632116568</v>
      </c>
    </row>
    <row r="34" spans="1:10" ht="63.75" x14ac:dyDescent="0.2">
      <c r="A34" s="277" t="s">
        <v>51</v>
      </c>
      <c r="B34" s="15" t="s">
        <v>52</v>
      </c>
      <c r="C34" s="4" t="s">
        <v>21</v>
      </c>
      <c r="D34" s="4">
        <v>92</v>
      </c>
      <c r="E34" s="4">
        <v>100</v>
      </c>
      <c r="F34" s="4">
        <f>E34/D34</f>
        <v>1.0869565217391304</v>
      </c>
      <c r="G34" s="278">
        <v>1690.5</v>
      </c>
      <c r="H34" s="278">
        <v>1690.5</v>
      </c>
      <c r="I34" s="278">
        <f>H34/G34</f>
        <v>1</v>
      </c>
      <c r="J34" s="4">
        <f>F34/I34</f>
        <v>1.0869565217391304</v>
      </c>
    </row>
    <row r="35" spans="1:10" ht="54" customHeight="1" x14ac:dyDescent="0.2">
      <c r="A35" s="203"/>
      <c r="B35" s="15" t="s">
        <v>53</v>
      </c>
      <c r="C35" s="4" t="s">
        <v>21</v>
      </c>
      <c r="D35" s="4">
        <v>16.600000000000001</v>
      </c>
      <c r="E35" s="4">
        <v>90</v>
      </c>
      <c r="F35" s="4">
        <f t="shared" ref="F35:F43" si="3">E35/D35</f>
        <v>5.4216867469879517</v>
      </c>
      <c r="G35" s="227"/>
      <c r="H35" s="227"/>
      <c r="I35" s="227"/>
      <c r="J35" s="4">
        <f>F35/I34</f>
        <v>5.4216867469879517</v>
      </c>
    </row>
    <row r="36" spans="1:10" ht="37.5" customHeight="1" x14ac:dyDescent="0.2">
      <c r="A36" s="203"/>
      <c r="B36" s="15" t="s">
        <v>54</v>
      </c>
      <c r="C36" s="4" t="s">
        <v>21</v>
      </c>
      <c r="D36" s="4">
        <v>100</v>
      </c>
      <c r="E36" s="4">
        <v>100</v>
      </c>
      <c r="F36" s="4">
        <f t="shared" si="3"/>
        <v>1</v>
      </c>
      <c r="G36" s="227"/>
      <c r="H36" s="227"/>
      <c r="I36" s="227"/>
      <c r="J36" s="4">
        <f>F36/I34</f>
        <v>1</v>
      </c>
    </row>
    <row r="37" spans="1:10" ht="12.75" customHeight="1" x14ac:dyDescent="0.2">
      <c r="A37" s="203"/>
      <c r="B37" s="15" t="s">
        <v>55</v>
      </c>
      <c r="C37" s="4" t="s">
        <v>21</v>
      </c>
      <c r="D37" s="4">
        <v>100</v>
      </c>
      <c r="E37" s="4">
        <v>100</v>
      </c>
      <c r="F37" s="4">
        <f t="shared" si="3"/>
        <v>1</v>
      </c>
      <c r="G37" s="227"/>
      <c r="H37" s="227"/>
      <c r="I37" s="227"/>
      <c r="J37" s="4">
        <f>F37/I34</f>
        <v>1</v>
      </c>
    </row>
    <row r="38" spans="1:10" ht="28.5" customHeight="1" x14ac:dyDescent="0.2">
      <c r="A38" s="203"/>
      <c r="B38" s="15" t="s">
        <v>56</v>
      </c>
      <c r="C38" s="4" t="s">
        <v>57</v>
      </c>
      <c r="D38" s="4">
        <v>8</v>
      </c>
      <c r="E38" s="4">
        <v>7</v>
      </c>
      <c r="F38" s="4">
        <f>D38/E38</f>
        <v>1.1428571428571428</v>
      </c>
      <c r="G38" s="227"/>
      <c r="H38" s="227"/>
      <c r="I38" s="227"/>
      <c r="J38" s="4">
        <f>F38/I34</f>
        <v>1.1428571428571428</v>
      </c>
    </row>
    <row r="39" spans="1:10" ht="25.5" customHeight="1" x14ac:dyDescent="0.2">
      <c r="A39" s="203"/>
      <c r="B39" s="15" t="s">
        <v>58</v>
      </c>
      <c r="C39" s="4" t="s">
        <v>41</v>
      </c>
      <c r="D39" s="4">
        <v>28</v>
      </c>
      <c r="E39" s="4">
        <v>28</v>
      </c>
      <c r="F39" s="4">
        <f t="shared" si="3"/>
        <v>1</v>
      </c>
      <c r="G39" s="227"/>
      <c r="H39" s="227"/>
      <c r="I39" s="227"/>
      <c r="J39" s="4">
        <f>F39/I34</f>
        <v>1</v>
      </c>
    </row>
    <row r="40" spans="1:10" ht="51.75" customHeight="1" x14ac:dyDescent="0.2">
      <c r="A40" s="203"/>
      <c r="B40" s="15" t="s">
        <v>59</v>
      </c>
      <c r="C40" s="4" t="s">
        <v>21</v>
      </c>
      <c r="D40" s="4">
        <v>32</v>
      </c>
      <c r="E40" s="4">
        <v>32</v>
      </c>
      <c r="F40" s="4">
        <f t="shared" si="3"/>
        <v>1</v>
      </c>
      <c r="G40" s="227"/>
      <c r="H40" s="227"/>
      <c r="I40" s="227"/>
      <c r="J40" s="4">
        <f>F40/I34</f>
        <v>1</v>
      </c>
    </row>
    <row r="41" spans="1:10" ht="29.25" customHeight="1" x14ac:dyDescent="0.2">
      <c r="A41" s="203"/>
      <c r="B41" s="15" t="s">
        <v>60</v>
      </c>
      <c r="C41" s="4" t="s">
        <v>21</v>
      </c>
      <c r="D41" s="4">
        <v>13</v>
      </c>
      <c r="E41" s="4">
        <v>13</v>
      </c>
      <c r="F41" s="4">
        <f t="shared" si="3"/>
        <v>1</v>
      </c>
      <c r="G41" s="227"/>
      <c r="H41" s="227"/>
      <c r="I41" s="227"/>
      <c r="J41" s="4">
        <f>F41/I34</f>
        <v>1</v>
      </c>
    </row>
    <row r="42" spans="1:10" ht="27" customHeight="1" x14ac:dyDescent="0.2">
      <c r="A42" s="203"/>
      <c r="B42" s="15" t="s">
        <v>61</v>
      </c>
      <c r="C42" s="4" t="s">
        <v>21</v>
      </c>
      <c r="D42" s="4">
        <v>5</v>
      </c>
      <c r="E42" s="4">
        <v>5</v>
      </c>
      <c r="F42" s="4">
        <f t="shared" si="3"/>
        <v>1</v>
      </c>
      <c r="G42" s="227"/>
      <c r="H42" s="227"/>
      <c r="I42" s="227"/>
      <c r="J42" s="4">
        <f>F42/I34</f>
        <v>1</v>
      </c>
    </row>
    <row r="43" spans="1:10" ht="39" customHeight="1" x14ac:dyDescent="0.2">
      <c r="A43" s="204"/>
      <c r="B43" s="15" t="s">
        <v>62</v>
      </c>
      <c r="C43" s="4" t="s">
        <v>21</v>
      </c>
      <c r="D43" s="4">
        <v>5</v>
      </c>
      <c r="E43" s="4">
        <v>6</v>
      </c>
      <c r="F43" s="4">
        <f t="shared" si="3"/>
        <v>1.2</v>
      </c>
      <c r="G43" s="228"/>
      <c r="H43" s="228"/>
      <c r="I43" s="228"/>
      <c r="J43" s="4">
        <f>F43/I34</f>
        <v>1.2</v>
      </c>
    </row>
    <row r="44" spans="1:10" ht="15" x14ac:dyDescent="0.25">
      <c r="A44" s="264" t="s">
        <v>23</v>
      </c>
      <c r="B44" s="151"/>
      <c r="C44" s="151"/>
      <c r="D44" s="151"/>
      <c r="E44" s="151"/>
      <c r="F44" s="151"/>
      <c r="G44" s="151"/>
      <c r="H44" s="151"/>
      <c r="I44" s="152"/>
      <c r="J44" s="12">
        <f>J43+J42+J41+J40+J39+J38+J37+J36+J35+J34</f>
        <v>14.851500411584226</v>
      </c>
    </row>
    <row r="45" spans="1:10" ht="15" x14ac:dyDescent="0.25">
      <c r="A45" s="150" t="s">
        <v>24</v>
      </c>
      <c r="B45" s="151"/>
      <c r="C45" s="151"/>
      <c r="D45" s="151"/>
      <c r="E45" s="151"/>
      <c r="F45" s="151"/>
      <c r="G45" s="151"/>
      <c r="H45" s="151"/>
      <c r="I45" s="152"/>
      <c r="J45" s="4">
        <f>J44/10</f>
        <v>1.4851500411584226</v>
      </c>
    </row>
    <row r="46" spans="1:10" ht="41.25" customHeight="1" x14ac:dyDescent="0.2">
      <c r="A46" s="263" t="s">
        <v>63</v>
      </c>
      <c r="B46" s="14" t="s">
        <v>64</v>
      </c>
      <c r="C46" s="7" t="s">
        <v>27</v>
      </c>
      <c r="D46" s="12">
        <v>1</v>
      </c>
      <c r="E46" s="12">
        <v>1</v>
      </c>
      <c r="F46" s="12">
        <f>E46/D46</f>
        <v>1</v>
      </c>
      <c r="G46" s="12">
        <v>10</v>
      </c>
      <c r="H46" s="12">
        <v>10</v>
      </c>
      <c r="I46" s="12">
        <f>H46/G46</f>
        <v>1</v>
      </c>
      <c r="J46" s="12">
        <f>F46/I46</f>
        <v>1</v>
      </c>
    </row>
    <row r="47" spans="1:10" ht="55.5" customHeight="1" x14ac:dyDescent="0.2">
      <c r="A47" s="213"/>
      <c r="B47" s="14" t="s">
        <v>65</v>
      </c>
      <c r="C47" s="7" t="s">
        <v>27</v>
      </c>
      <c r="D47" s="12">
        <v>1</v>
      </c>
      <c r="E47" s="12">
        <v>1</v>
      </c>
      <c r="F47" s="12">
        <f>E47/D47</f>
        <v>1</v>
      </c>
      <c r="G47" s="12">
        <v>5</v>
      </c>
      <c r="H47" s="12">
        <v>5</v>
      </c>
      <c r="I47" s="12">
        <f>H47/G47</f>
        <v>1</v>
      </c>
      <c r="J47" s="12">
        <f>F47/I47</f>
        <v>1</v>
      </c>
    </row>
    <row r="48" spans="1:10" ht="63.75" x14ac:dyDescent="0.2">
      <c r="A48" s="213"/>
      <c r="B48" s="14" t="s">
        <v>66</v>
      </c>
      <c r="C48" s="7" t="s">
        <v>27</v>
      </c>
      <c r="D48" s="12">
        <v>1</v>
      </c>
      <c r="E48" s="12">
        <v>1</v>
      </c>
      <c r="F48" s="12">
        <f>E48/D48</f>
        <v>1</v>
      </c>
      <c r="G48" s="12">
        <v>5</v>
      </c>
      <c r="H48" s="12">
        <v>5</v>
      </c>
      <c r="I48" s="12">
        <f>H48/G48</f>
        <v>1</v>
      </c>
      <c r="J48" s="12">
        <f>F48/I48</f>
        <v>1</v>
      </c>
    </row>
    <row r="49" spans="1:10" ht="41.25" customHeight="1" x14ac:dyDescent="0.2">
      <c r="A49" s="214"/>
      <c r="B49" s="14" t="s">
        <v>67</v>
      </c>
      <c r="C49" s="7" t="s">
        <v>27</v>
      </c>
      <c r="D49" s="12">
        <v>1</v>
      </c>
      <c r="E49" s="12">
        <v>1</v>
      </c>
      <c r="F49" s="12">
        <f>E49/D49</f>
        <v>1</v>
      </c>
      <c r="G49" s="12">
        <v>10</v>
      </c>
      <c r="H49" s="12">
        <v>10</v>
      </c>
      <c r="I49" s="12">
        <f>H49/G49</f>
        <v>1</v>
      </c>
      <c r="J49" s="12">
        <f>F49/I49</f>
        <v>1</v>
      </c>
    </row>
    <row r="50" spans="1:10" ht="15" x14ac:dyDescent="0.25">
      <c r="A50" s="264" t="s">
        <v>23</v>
      </c>
      <c r="B50" s="151"/>
      <c r="C50" s="151"/>
      <c r="D50" s="151"/>
      <c r="E50" s="151"/>
      <c r="F50" s="151"/>
      <c r="G50" s="151"/>
      <c r="H50" s="151"/>
      <c r="I50" s="152"/>
      <c r="J50" s="12">
        <f>J46+J47+J48+J49</f>
        <v>4</v>
      </c>
    </row>
    <row r="51" spans="1:10" ht="15" x14ac:dyDescent="0.25">
      <c r="A51" s="150" t="s">
        <v>24</v>
      </c>
      <c r="B51" s="151"/>
      <c r="C51" s="151"/>
      <c r="D51" s="151"/>
      <c r="E51" s="151"/>
      <c r="F51" s="151"/>
      <c r="G51" s="151"/>
      <c r="H51" s="151"/>
      <c r="I51" s="152"/>
      <c r="J51" s="4">
        <f>J50/4</f>
        <v>1</v>
      </c>
    </row>
    <row r="52" spans="1:10" ht="38.25" x14ac:dyDescent="0.2">
      <c r="A52" s="263" t="s">
        <v>68</v>
      </c>
      <c r="B52" s="14" t="s">
        <v>69</v>
      </c>
      <c r="C52" s="7" t="s">
        <v>27</v>
      </c>
      <c r="D52" s="12">
        <v>1</v>
      </c>
      <c r="E52" s="12">
        <v>1</v>
      </c>
      <c r="F52" s="12">
        <f>E52/D52</f>
        <v>1</v>
      </c>
      <c r="G52" s="12">
        <v>5</v>
      </c>
      <c r="H52" s="12">
        <v>5</v>
      </c>
      <c r="I52" s="12">
        <f>H52/G52</f>
        <v>1</v>
      </c>
      <c r="J52" s="12">
        <f>F52/I52</f>
        <v>1</v>
      </c>
    </row>
    <row r="53" spans="1:10" ht="63.75" x14ac:dyDescent="0.2">
      <c r="A53" s="211"/>
      <c r="B53" s="14" t="s">
        <v>70</v>
      </c>
      <c r="C53" s="7" t="s">
        <v>27</v>
      </c>
      <c r="D53" s="12">
        <v>1</v>
      </c>
      <c r="E53" s="12">
        <v>1</v>
      </c>
      <c r="F53" s="12">
        <f>E53/D53</f>
        <v>1</v>
      </c>
      <c r="G53" s="12">
        <v>15</v>
      </c>
      <c r="H53" s="12">
        <v>15</v>
      </c>
      <c r="I53" s="12">
        <f>H53/G53</f>
        <v>1</v>
      </c>
      <c r="J53" s="12">
        <f>F53/I53</f>
        <v>1</v>
      </c>
    </row>
    <row r="54" spans="1:10" ht="38.25" x14ac:dyDescent="0.2">
      <c r="A54" s="211"/>
      <c r="B54" s="14" t="s">
        <v>71</v>
      </c>
      <c r="C54" s="7" t="s">
        <v>27</v>
      </c>
      <c r="D54" s="12">
        <v>1</v>
      </c>
      <c r="E54" s="12">
        <v>1</v>
      </c>
      <c r="F54" s="12">
        <f>E54/D54</f>
        <v>1</v>
      </c>
      <c r="G54" s="12">
        <v>90</v>
      </c>
      <c r="H54" s="12">
        <v>90</v>
      </c>
      <c r="I54" s="12">
        <f>H54/G54</f>
        <v>1</v>
      </c>
      <c r="J54" s="12">
        <f>F54/I54</f>
        <v>1</v>
      </c>
    </row>
    <row r="55" spans="1:10" ht="76.5" x14ac:dyDescent="0.2">
      <c r="A55" s="211"/>
      <c r="B55" s="14" t="s">
        <v>72</v>
      </c>
      <c r="C55" s="7" t="s">
        <v>27</v>
      </c>
      <c r="D55" s="12">
        <v>1</v>
      </c>
      <c r="E55" s="12">
        <v>1</v>
      </c>
      <c r="F55" s="12">
        <f>E55/D55</f>
        <v>1</v>
      </c>
      <c r="G55" s="12">
        <v>5</v>
      </c>
      <c r="H55" s="12">
        <v>5</v>
      </c>
      <c r="I55" s="12">
        <f>H55/G55</f>
        <v>1</v>
      </c>
      <c r="J55" s="12">
        <f>F55/I55</f>
        <v>1</v>
      </c>
    </row>
    <row r="56" spans="1:10" ht="76.5" x14ac:dyDescent="0.2">
      <c r="A56" s="212"/>
      <c r="B56" s="14" t="s">
        <v>92</v>
      </c>
      <c r="C56" s="7" t="s">
        <v>27</v>
      </c>
      <c r="D56" s="12">
        <v>1</v>
      </c>
      <c r="E56" s="12">
        <v>1</v>
      </c>
      <c r="F56" s="12">
        <f>E56/D56</f>
        <v>1</v>
      </c>
      <c r="G56" s="12">
        <v>2.5</v>
      </c>
      <c r="H56" s="12">
        <v>2.5</v>
      </c>
      <c r="I56" s="12">
        <f>H56/G56</f>
        <v>1</v>
      </c>
      <c r="J56" s="12">
        <f>F56/I56</f>
        <v>1</v>
      </c>
    </row>
    <row r="57" spans="1:10" ht="15" x14ac:dyDescent="0.25">
      <c r="A57" s="264" t="s">
        <v>23</v>
      </c>
      <c r="B57" s="151"/>
      <c r="C57" s="151"/>
      <c r="D57" s="151"/>
      <c r="E57" s="151"/>
      <c r="F57" s="151"/>
      <c r="G57" s="151"/>
      <c r="H57" s="151"/>
      <c r="I57" s="152"/>
      <c r="J57" s="12">
        <f>J52+J53+J54+J55+J56</f>
        <v>5</v>
      </c>
    </row>
    <row r="58" spans="1:10" ht="15" x14ac:dyDescent="0.25">
      <c r="A58" s="150" t="s">
        <v>24</v>
      </c>
      <c r="B58" s="151"/>
      <c r="C58" s="151"/>
      <c r="D58" s="151"/>
      <c r="E58" s="151"/>
      <c r="F58" s="151"/>
      <c r="G58" s="151"/>
      <c r="H58" s="151"/>
      <c r="I58" s="152"/>
      <c r="J58" s="4">
        <f>J57/5</f>
        <v>1</v>
      </c>
    </row>
    <row r="59" spans="1:10" ht="29.25" customHeight="1" x14ac:dyDescent="0.2">
      <c r="A59" s="266" t="s">
        <v>74</v>
      </c>
      <c r="B59" s="200"/>
      <c r="C59" s="200"/>
      <c r="D59" s="200"/>
      <c r="E59" s="200"/>
      <c r="F59" s="200"/>
      <c r="G59" s="200"/>
      <c r="H59" s="200"/>
      <c r="I59" s="200"/>
      <c r="J59" s="201"/>
    </row>
    <row r="60" spans="1:10" ht="38.25" x14ac:dyDescent="0.2">
      <c r="A60" s="268" t="s">
        <v>73</v>
      </c>
      <c r="B60" s="10" t="s">
        <v>75</v>
      </c>
      <c r="C60" s="7" t="s">
        <v>78</v>
      </c>
      <c r="D60" s="12">
        <v>4.0919999999999996</v>
      </c>
      <c r="E60" s="12">
        <v>4.0919999999999996</v>
      </c>
      <c r="F60" s="12">
        <f>E60/D60</f>
        <v>1</v>
      </c>
      <c r="G60" s="265">
        <f>H60</f>
        <v>63.253256000000007</v>
      </c>
      <c r="H60" s="265">
        <f>1.83581+0.0843+0.021512+0.028813+0.561+0.1+0.1+0.099086+0.046804+0.04626+0.01585+16.360399+0.751456+7.923525+13.584965+0.099733+0.09945+2.205+2.0334+3.95638+11.48797+1.811543</f>
        <v>63.253256000000007</v>
      </c>
      <c r="I60" s="265">
        <f>H60/G60</f>
        <v>1</v>
      </c>
      <c r="J60" s="12">
        <f>F60/I60</f>
        <v>1</v>
      </c>
    </row>
    <row r="61" spans="1:10" ht="25.5" x14ac:dyDescent="0.2">
      <c r="A61" s="211"/>
      <c r="B61" s="10" t="s">
        <v>76</v>
      </c>
      <c r="C61" s="7" t="s">
        <v>78</v>
      </c>
      <c r="D61" s="12">
        <v>21.329000000000001</v>
      </c>
      <c r="E61" s="12">
        <v>21.329000000000001</v>
      </c>
      <c r="F61" s="12">
        <f>E61/D61</f>
        <v>1</v>
      </c>
      <c r="G61" s="227"/>
      <c r="H61" s="227"/>
      <c r="I61" s="227"/>
      <c r="J61" s="12">
        <f>F61/I60</f>
        <v>1</v>
      </c>
    </row>
    <row r="62" spans="1:10" ht="51" x14ac:dyDescent="0.2">
      <c r="A62" s="212"/>
      <c r="B62" s="10" t="s">
        <v>77</v>
      </c>
      <c r="C62" s="7" t="s">
        <v>41</v>
      </c>
      <c r="D62" s="12">
        <v>362</v>
      </c>
      <c r="E62" s="12">
        <v>362</v>
      </c>
      <c r="F62" s="12">
        <f>E62/D62</f>
        <v>1</v>
      </c>
      <c r="G62" s="227"/>
      <c r="H62" s="227"/>
      <c r="I62" s="228"/>
      <c r="J62" s="12">
        <f>F62/I60</f>
        <v>1</v>
      </c>
    </row>
    <row r="63" spans="1:10" ht="28.5" customHeight="1" x14ac:dyDescent="0.25">
      <c r="A63" s="267" t="s">
        <v>79</v>
      </c>
      <c r="B63" s="210"/>
      <c r="C63" s="7" t="s">
        <v>41</v>
      </c>
      <c r="D63" s="12">
        <v>6</v>
      </c>
      <c r="E63" s="12">
        <v>6</v>
      </c>
      <c r="F63" s="12">
        <f>E63/D63</f>
        <v>1</v>
      </c>
      <c r="G63" s="227"/>
      <c r="H63" s="227"/>
      <c r="I63" s="12">
        <f>H60/G60</f>
        <v>1</v>
      </c>
      <c r="J63" s="12">
        <f>F63/I63</f>
        <v>1</v>
      </c>
    </row>
    <row r="64" spans="1:10" ht="30.75" customHeight="1" x14ac:dyDescent="0.25">
      <c r="A64" s="267" t="s">
        <v>80</v>
      </c>
      <c r="B64" s="210"/>
      <c r="C64" s="7" t="s">
        <v>81</v>
      </c>
      <c r="D64" s="12">
        <v>13264</v>
      </c>
      <c r="E64" s="12">
        <v>13264</v>
      </c>
      <c r="F64" s="12">
        <f>E64/D64</f>
        <v>1</v>
      </c>
      <c r="G64" s="227"/>
      <c r="H64" s="227"/>
      <c r="I64" s="12">
        <f>H60/G60</f>
        <v>1</v>
      </c>
      <c r="J64" s="12">
        <f>F64/I64</f>
        <v>1</v>
      </c>
    </row>
    <row r="65" spans="1:11" ht="28.5" customHeight="1" x14ac:dyDescent="0.25">
      <c r="A65" s="267" t="s">
        <v>82</v>
      </c>
      <c r="B65" s="210"/>
      <c r="C65" s="7" t="s">
        <v>41</v>
      </c>
      <c r="D65" s="12" t="s">
        <v>22</v>
      </c>
      <c r="E65" s="12" t="s">
        <v>22</v>
      </c>
      <c r="F65" s="12">
        <v>1</v>
      </c>
      <c r="G65" s="227"/>
      <c r="H65" s="227"/>
      <c r="I65" s="12">
        <f>H60/G60</f>
        <v>1</v>
      </c>
      <c r="J65" s="12">
        <f>F65/I65</f>
        <v>1</v>
      </c>
    </row>
    <row r="66" spans="1:11" ht="42.75" customHeight="1" x14ac:dyDescent="0.25">
      <c r="A66" s="267" t="s">
        <v>83</v>
      </c>
      <c r="B66" s="210"/>
      <c r="C66" s="7" t="s">
        <v>81</v>
      </c>
      <c r="D66" s="12" t="s">
        <v>22</v>
      </c>
      <c r="E66" s="12" t="s">
        <v>22</v>
      </c>
      <c r="F66" s="12">
        <v>1</v>
      </c>
      <c r="G66" s="227"/>
      <c r="H66" s="227"/>
      <c r="I66" s="12">
        <f>H60/G60</f>
        <v>1</v>
      </c>
      <c r="J66" s="12">
        <f>F66/I66</f>
        <v>1</v>
      </c>
    </row>
    <row r="67" spans="1:11" ht="27" customHeight="1" x14ac:dyDescent="0.25">
      <c r="A67" s="267" t="s">
        <v>84</v>
      </c>
      <c r="B67" s="210"/>
      <c r="C67" s="7" t="s">
        <v>41</v>
      </c>
      <c r="D67" s="12" t="s">
        <v>22</v>
      </c>
      <c r="E67" s="12" t="s">
        <v>22</v>
      </c>
      <c r="F67" s="12">
        <v>1</v>
      </c>
      <c r="G67" s="228"/>
      <c r="H67" s="228"/>
      <c r="I67" s="12">
        <f>H60/G60</f>
        <v>1</v>
      </c>
      <c r="J67" s="12">
        <f>F67/I67</f>
        <v>1</v>
      </c>
      <c r="K67" s="16"/>
    </row>
    <row r="68" spans="1:11" ht="15" x14ac:dyDescent="0.25">
      <c r="A68" s="264" t="s">
        <v>23</v>
      </c>
      <c r="B68" s="151"/>
      <c r="C68" s="151"/>
      <c r="D68" s="151"/>
      <c r="E68" s="151"/>
      <c r="F68" s="151"/>
      <c r="G68" s="151"/>
      <c r="H68" s="151"/>
      <c r="I68" s="152"/>
      <c r="J68" s="12">
        <f>J60+J61+J62+J63+J64+J65+J66+J67</f>
        <v>8</v>
      </c>
    </row>
    <row r="69" spans="1:11" ht="15" x14ac:dyDescent="0.25">
      <c r="A69" s="150" t="s">
        <v>24</v>
      </c>
      <c r="B69" s="151"/>
      <c r="C69" s="151"/>
      <c r="D69" s="151"/>
      <c r="E69" s="151"/>
      <c r="F69" s="151"/>
      <c r="G69" s="151"/>
      <c r="H69" s="151"/>
      <c r="I69" s="152"/>
      <c r="J69" s="4">
        <f>J68/8</f>
        <v>1</v>
      </c>
    </row>
    <row r="70" spans="1:11" ht="51" x14ac:dyDescent="0.2">
      <c r="A70" s="263" t="s">
        <v>85</v>
      </c>
      <c r="B70" s="14" t="s">
        <v>86</v>
      </c>
      <c r="C70" s="7" t="s">
        <v>41</v>
      </c>
      <c r="D70" s="12">
        <v>1</v>
      </c>
      <c r="E70" s="12">
        <v>9</v>
      </c>
      <c r="F70" s="12">
        <f>E70/D70</f>
        <v>9</v>
      </c>
      <c r="G70" s="265">
        <v>430.5</v>
      </c>
      <c r="H70" s="265">
        <v>395.16</v>
      </c>
      <c r="I70" s="265">
        <f>H70/G70</f>
        <v>0.91790940766550533</v>
      </c>
      <c r="J70" s="12">
        <f>F70/I70</f>
        <v>9.8048891588217426</v>
      </c>
    </row>
    <row r="71" spans="1:11" ht="38.25" x14ac:dyDescent="0.2">
      <c r="A71" s="211"/>
      <c r="B71" s="14" t="s">
        <v>87</v>
      </c>
      <c r="C71" s="7" t="s">
        <v>38</v>
      </c>
      <c r="D71" s="12">
        <v>20</v>
      </c>
      <c r="E71" s="12">
        <v>29</v>
      </c>
      <c r="F71" s="12">
        <f>E71/D71</f>
        <v>1.45</v>
      </c>
      <c r="G71" s="227"/>
      <c r="H71" s="227"/>
      <c r="I71" s="227"/>
      <c r="J71" s="12">
        <f>F71/I70</f>
        <v>1.5796765866990583</v>
      </c>
    </row>
    <row r="72" spans="1:11" ht="38.25" x14ac:dyDescent="0.2">
      <c r="A72" s="211"/>
      <c r="B72" s="14" t="s">
        <v>88</v>
      </c>
      <c r="C72" s="7" t="s">
        <v>38</v>
      </c>
      <c r="D72" s="12">
        <v>119</v>
      </c>
      <c r="E72" s="12">
        <v>130</v>
      </c>
      <c r="F72" s="12">
        <f>E72/D72</f>
        <v>1.0924369747899159</v>
      </c>
      <c r="G72" s="227"/>
      <c r="H72" s="227"/>
      <c r="I72" s="227"/>
      <c r="J72" s="12">
        <f>F72/I70</f>
        <v>1.1901359389792963</v>
      </c>
    </row>
    <row r="73" spans="1:11" ht="63.75" x14ac:dyDescent="0.2">
      <c r="A73" s="212"/>
      <c r="B73" s="14" t="s">
        <v>89</v>
      </c>
      <c r="C73" s="7" t="s">
        <v>41</v>
      </c>
      <c r="D73" s="12">
        <v>1</v>
      </c>
      <c r="E73" s="12">
        <v>3</v>
      </c>
      <c r="F73" s="12">
        <f>E73/D73</f>
        <v>3</v>
      </c>
      <c r="G73" s="228"/>
      <c r="H73" s="228"/>
      <c r="I73" s="228"/>
      <c r="J73" s="12">
        <f>F73/I70</f>
        <v>3.2682963862739141</v>
      </c>
    </row>
    <row r="74" spans="1:11" ht="15" x14ac:dyDescent="0.25">
      <c r="A74" s="264" t="s">
        <v>23</v>
      </c>
      <c r="B74" s="151"/>
      <c r="C74" s="151"/>
      <c r="D74" s="151"/>
      <c r="E74" s="151"/>
      <c r="F74" s="151"/>
      <c r="G74" s="151"/>
      <c r="H74" s="151"/>
      <c r="I74" s="152"/>
      <c r="J74" s="12">
        <f>J70+J71+J72+J73</f>
        <v>15.84299807077401</v>
      </c>
    </row>
    <row r="75" spans="1:11" ht="15" x14ac:dyDescent="0.25">
      <c r="A75" s="150" t="s">
        <v>24</v>
      </c>
      <c r="B75" s="151"/>
      <c r="C75" s="151"/>
      <c r="D75" s="151"/>
      <c r="E75" s="151"/>
      <c r="F75" s="151"/>
      <c r="G75" s="151"/>
      <c r="H75" s="151"/>
      <c r="I75" s="152"/>
      <c r="J75" s="4">
        <f>J74/4</f>
        <v>3.9607495176935026</v>
      </c>
    </row>
    <row r="76" spans="1:11" ht="102" x14ac:dyDescent="0.2">
      <c r="A76" s="9" t="s">
        <v>90</v>
      </c>
      <c r="B76" s="12" t="s">
        <v>91</v>
      </c>
      <c r="C76" s="7" t="s">
        <v>41</v>
      </c>
      <c r="D76" s="12">
        <v>1</v>
      </c>
      <c r="E76" s="12">
        <v>1</v>
      </c>
      <c r="F76" s="12">
        <f>E76/D76</f>
        <v>1</v>
      </c>
      <c r="G76" s="12">
        <v>1055.1199999999999</v>
      </c>
      <c r="H76" s="12">
        <v>1055.1199999999999</v>
      </c>
      <c r="I76" s="12">
        <f>H76/G76</f>
        <v>1</v>
      </c>
      <c r="J76" s="12">
        <f>F76/I76</f>
        <v>1</v>
      </c>
    </row>
    <row r="77" spans="1:11" ht="15" x14ac:dyDescent="0.25">
      <c r="A77" s="264" t="s">
        <v>23</v>
      </c>
      <c r="B77" s="151"/>
      <c r="C77" s="151"/>
      <c r="D77" s="151"/>
      <c r="E77" s="151"/>
      <c r="F77" s="151"/>
      <c r="G77" s="151"/>
      <c r="H77" s="151"/>
      <c r="I77" s="152"/>
      <c r="J77" s="12">
        <f>J76</f>
        <v>1</v>
      </c>
    </row>
    <row r="78" spans="1:11" ht="15" x14ac:dyDescent="0.25">
      <c r="A78" s="150" t="s">
        <v>24</v>
      </c>
      <c r="B78" s="151"/>
      <c r="C78" s="151"/>
      <c r="D78" s="151"/>
      <c r="E78" s="151"/>
      <c r="F78" s="151"/>
      <c r="G78" s="151"/>
      <c r="H78" s="151"/>
      <c r="I78" s="152"/>
      <c r="J78" s="4">
        <f>J77/1</f>
        <v>1</v>
      </c>
    </row>
    <row r="79" spans="1:11" ht="76.5" customHeight="1" x14ac:dyDescent="0.2">
      <c r="A79" s="281" t="s">
        <v>114</v>
      </c>
      <c r="B79" s="14" t="s">
        <v>115</v>
      </c>
      <c r="C79" s="7" t="s">
        <v>41</v>
      </c>
      <c r="D79" s="12">
        <v>5</v>
      </c>
      <c r="E79" s="12">
        <v>5</v>
      </c>
      <c r="F79" s="12">
        <v>1</v>
      </c>
      <c r="G79" s="12">
        <v>1</v>
      </c>
      <c r="H79" s="12">
        <v>1</v>
      </c>
      <c r="I79" s="12">
        <v>1</v>
      </c>
      <c r="J79" s="12">
        <v>1</v>
      </c>
    </row>
    <row r="80" spans="1:11" ht="25.5" x14ac:dyDescent="0.2">
      <c r="A80" s="282"/>
      <c r="B80" s="14" t="s">
        <v>116</v>
      </c>
      <c r="C80" s="7" t="s">
        <v>41</v>
      </c>
      <c r="D80" s="12">
        <v>20</v>
      </c>
      <c r="E80" s="12">
        <v>20</v>
      </c>
      <c r="F80" s="12">
        <v>1</v>
      </c>
      <c r="G80" s="12">
        <v>13.3</v>
      </c>
      <c r="H80" s="12">
        <v>13.3</v>
      </c>
      <c r="I80" s="12">
        <v>1</v>
      </c>
      <c r="J80" s="12">
        <v>1</v>
      </c>
    </row>
    <row r="81" spans="1:10" x14ac:dyDescent="0.2">
      <c r="A81" s="260" t="s">
        <v>117</v>
      </c>
      <c r="B81" s="261"/>
      <c r="C81" s="261"/>
      <c r="D81" s="261"/>
      <c r="E81" s="261"/>
      <c r="F81" s="261"/>
      <c r="G81" s="261"/>
      <c r="H81" s="261"/>
      <c r="I81" s="262"/>
      <c r="J81" s="12">
        <v>2</v>
      </c>
    </row>
    <row r="82" spans="1:10" x14ac:dyDescent="0.2">
      <c r="A82" s="260" t="s">
        <v>118</v>
      </c>
      <c r="B82" s="261"/>
      <c r="C82" s="261"/>
      <c r="D82" s="261"/>
      <c r="E82" s="261"/>
      <c r="F82" s="261"/>
      <c r="G82" s="261"/>
      <c r="H82" s="261"/>
      <c r="I82" s="262"/>
      <c r="J82" s="12">
        <v>1</v>
      </c>
    </row>
    <row r="83" spans="1:10" ht="76.5" x14ac:dyDescent="0.2">
      <c r="A83" s="263" t="s">
        <v>119</v>
      </c>
      <c r="B83" s="14" t="s">
        <v>120</v>
      </c>
      <c r="C83" s="13" t="s">
        <v>94</v>
      </c>
      <c r="D83" s="12">
        <v>2.9</v>
      </c>
      <c r="E83" s="12">
        <v>2.9</v>
      </c>
      <c r="F83" s="12">
        <v>1</v>
      </c>
      <c r="G83" s="265">
        <v>2010.1</v>
      </c>
      <c r="H83" s="265">
        <v>2010.1</v>
      </c>
      <c r="I83" s="265">
        <v>1</v>
      </c>
      <c r="J83" s="12">
        <v>1</v>
      </c>
    </row>
    <row r="84" spans="1:10" ht="63.75" x14ac:dyDescent="0.2">
      <c r="A84" s="283"/>
      <c r="B84" s="14" t="s">
        <v>122</v>
      </c>
      <c r="C84" s="7" t="s">
        <v>41</v>
      </c>
      <c r="D84" s="12">
        <v>2</v>
      </c>
      <c r="E84" s="12">
        <v>2</v>
      </c>
      <c r="F84" s="12">
        <v>1</v>
      </c>
      <c r="G84" s="284"/>
      <c r="H84" s="284"/>
      <c r="I84" s="284"/>
      <c r="J84" s="12">
        <v>1</v>
      </c>
    </row>
    <row r="85" spans="1:10" ht="76.5" x14ac:dyDescent="0.2">
      <c r="A85" s="283"/>
      <c r="B85" s="14" t="s">
        <v>121</v>
      </c>
      <c r="C85" s="7" t="s">
        <v>94</v>
      </c>
      <c r="D85" s="12">
        <v>8.8000000000000007</v>
      </c>
      <c r="E85" s="12">
        <v>11.8</v>
      </c>
      <c r="F85" s="12">
        <v>1.34</v>
      </c>
      <c r="G85" s="265">
        <v>441.6</v>
      </c>
      <c r="H85" s="265">
        <v>441.6</v>
      </c>
      <c r="I85" s="265">
        <v>1</v>
      </c>
      <c r="J85" s="12">
        <v>1</v>
      </c>
    </row>
    <row r="86" spans="1:10" ht="51" x14ac:dyDescent="0.2">
      <c r="A86" s="269"/>
      <c r="B86" s="14" t="s">
        <v>123</v>
      </c>
      <c r="C86" s="7" t="s">
        <v>41</v>
      </c>
      <c r="D86" s="12">
        <v>6</v>
      </c>
      <c r="E86" s="12">
        <v>8</v>
      </c>
      <c r="F86" s="12">
        <v>1.33</v>
      </c>
      <c r="G86" s="284"/>
      <c r="H86" s="284"/>
      <c r="I86" s="284"/>
      <c r="J86" s="12">
        <v>1</v>
      </c>
    </row>
    <row r="87" spans="1:10" x14ac:dyDescent="0.2">
      <c r="A87" s="260" t="s">
        <v>117</v>
      </c>
      <c r="B87" s="261"/>
      <c r="C87" s="261"/>
      <c r="D87" s="261"/>
      <c r="E87" s="261"/>
      <c r="F87" s="261"/>
      <c r="G87" s="261"/>
      <c r="H87" s="261"/>
      <c r="I87" s="262"/>
      <c r="J87" s="12">
        <v>4</v>
      </c>
    </row>
    <row r="88" spans="1:10" x14ac:dyDescent="0.2">
      <c r="A88" s="260" t="s">
        <v>124</v>
      </c>
      <c r="B88" s="261"/>
      <c r="C88" s="261"/>
      <c r="D88" s="261"/>
      <c r="E88" s="261"/>
      <c r="F88" s="261"/>
      <c r="G88" s="261"/>
      <c r="H88" s="261"/>
      <c r="I88" s="262"/>
      <c r="J88" s="12">
        <v>1</v>
      </c>
    </row>
    <row r="89" spans="1:10" ht="51" customHeight="1" x14ac:dyDescent="0.2">
      <c r="A89" s="263" t="s">
        <v>125</v>
      </c>
      <c r="B89" s="23" t="s">
        <v>126</v>
      </c>
      <c r="C89" s="7" t="s">
        <v>57</v>
      </c>
      <c r="D89" s="12">
        <v>5900</v>
      </c>
      <c r="E89" s="12">
        <v>9200</v>
      </c>
      <c r="F89" s="12">
        <v>1.6</v>
      </c>
      <c r="G89" s="12">
        <v>3852.8</v>
      </c>
      <c r="H89" s="12">
        <v>3852.8</v>
      </c>
      <c r="I89" s="12">
        <v>1</v>
      </c>
      <c r="J89" s="12">
        <v>1.6</v>
      </c>
    </row>
    <row r="90" spans="1:10" ht="38.25" x14ac:dyDescent="0.2">
      <c r="A90" s="269"/>
      <c r="B90" s="12" t="s">
        <v>127</v>
      </c>
      <c r="C90" s="7" t="s">
        <v>57</v>
      </c>
      <c r="D90" s="12">
        <v>200</v>
      </c>
      <c r="E90" s="12">
        <v>200</v>
      </c>
      <c r="F90" s="12">
        <v>1</v>
      </c>
      <c r="G90" s="12">
        <v>620.70000000000005</v>
      </c>
      <c r="H90" s="12">
        <v>620.70000000000005</v>
      </c>
      <c r="I90" s="12">
        <v>1</v>
      </c>
      <c r="J90" s="12">
        <v>1</v>
      </c>
    </row>
    <row r="91" spans="1:10" x14ac:dyDescent="0.2">
      <c r="A91" s="260" t="s">
        <v>117</v>
      </c>
      <c r="B91" s="261"/>
      <c r="C91" s="261"/>
      <c r="D91" s="261"/>
      <c r="E91" s="261"/>
      <c r="F91" s="261"/>
      <c r="G91" s="261"/>
      <c r="H91" s="261"/>
      <c r="I91" s="262"/>
      <c r="J91" s="12">
        <v>2.6</v>
      </c>
    </row>
    <row r="92" spans="1:10" x14ac:dyDescent="0.2">
      <c r="A92" s="260" t="s">
        <v>124</v>
      </c>
      <c r="B92" s="261"/>
      <c r="C92" s="261"/>
      <c r="D92" s="261"/>
      <c r="E92" s="261"/>
      <c r="F92" s="261"/>
      <c r="G92" s="261"/>
      <c r="H92" s="261"/>
      <c r="I92" s="262"/>
      <c r="J92" s="12">
        <v>1.3</v>
      </c>
    </row>
    <row r="93" spans="1:10" ht="76.5" customHeight="1" x14ac:dyDescent="0.2">
      <c r="A93" s="257" t="s">
        <v>128</v>
      </c>
      <c r="B93" s="14" t="s">
        <v>129</v>
      </c>
      <c r="C93" s="7" t="s">
        <v>41</v>
      </c>
      <c r="D93" s="12">
        <v>217.4</v>
      </c>
      <c r="E93" s="12">
        <v>217.1</v>
      </c>
      <c r="F93" s="12">
        <v>0.99</v>
      </c>
      <c r="G93" s="265">
        <v>2330</v>
      </c>
      <c r="H93" s="265">
        <v>2330</v>
      </c>
      <c r="I93" s="265">
        <v>1</v>
      </c>
      <c r="J93" s="12">
        <v>0.99</v>
      </c>
    </row>
    <row r="94" spans="1:10" ht="25.5" x14ac:dyDescent="0.2">
      <c r="A94" s="258"/>
      <c r="B94" s="12" t="s">
        <v>130</v>
      </c>
      <c r="C94" s="7" t="s">
        <v>41</v>
      </c>
      <c r="D94" s="12">
        <v>5</v>
      </c>
      <c r="E94" s="12">
        <v>9</v>
      </c>
      <c r="F94" s="12">
        <v>1.8</v>
      </c>
      <c r="G94" s="284"/>
      <c r="H94" s="284"/>
      <c r="I94" s="284"/>
      <c r="J94" s="12">
        <v>1.8</v>
      </c>
    </row>
    <row r="95" spans="1:10" x14ac:dyDescent="0.2">
      <c r="A95" s="260" t="s">
        <v>131</v>
      </c>
      <c r="B95" s="261"/>
      <c r="C95" s="261"/>
      <c r="D95" s="261"/>
      <c r="E95" s="261"/>
      <c r="F95" s="261"/>
      <c r="G95" s="261"/>
      <c r="H95" s="261"/>
      <c r="I95" s="262"/>
      <c r="J95" s="12">
        <v>2.79</v>
      </c>
    </row>
    <row r="96" spans="1:10" x14ac:dyDescent="0.2">
      <c r="A96" s="260" t="s">
        <v>132</v>
      </c>
      <c r="B96" s="261"/>
      <c r="C96" s="261"/>
      <c r="D96" s="261"/>
      <c r="E96" s="261"/>
      <c r="F96" s="261"/>
      <c r="G96" s="261"/>
      <c r="H96" s="261"/>
      <c r="I96" s="262"/>
      <c r="J96" s="12">
        <v>1.4</v>
      </c>
    </row>
    <row r="97" spans="1:10" ht="25.5" x14ac:dyDescent="0.2">
      <c r="A97" s="9" t="s">
        <v>133</v>
      </c>
      <c r="B97" s="14" t="s">
        <v>134</v>
      </c>
      <c r="C97" s="7" t="s">
        <v>38</v>
      </c>
      <c r="D97" s="12">
        <v>8</v>
      </c>
      <c r="E97" s="12">
        <v>8</v>
      </c>
      <c r="F97" s="12">
        <v>1</v>
      </c>
      <c r="G97" s="12">
        <v>277.8</v>
      </c>
      <c r="H97" s="12">
        <v>277.7</v>
      </c>
      <c r="I97" s="12">
        <v>1</v>
      </c>
      <c r="J97" s="12">
        <v>1</v>
      </c>
    </row>
    <row r="98" spans="1:10" x14ac:dyDescent="0.2">
      <c r="A98" s="260" t="s">
        <v>135</v>
      </c>
      <c r="B98" s="261"/>
      <c r="C98" s="261"/>
      <c r="D98" s="261"/>
      <c r="E98" s="261"/>
      <c r="F98" s="261"/>
      <c r="G98" s="261"/>
      <c r="H98" s="261"/>
      <c r="I98" s="262"/>
      <c r="J98" s="12">
        <v>1</v>
      </c>
    </row>
    <row r="99" spans="1:10" x14ac:dyDescent="0.2">
      <c r="A99" s="260" t="s">
        <v>136</v>
      </c>
      <c r="B99" s="261"/>
      <c r="C99" s="261"/>
      <c r="D99" s="261"/>
      <c r="E99" s="261"/>
      <c r="F99" s="261"/>
      <c r="G99" s="261"/>
      <c r="H99" s="261"/>
      <c r="I99" s="262"/>
      <c r="J99" s="12">
        <v>1</v>
      </c>
    </row>
    <row r="100" spans="1:10" ht="51" x14ac:dyDescent="0.2">
      <c r="A100" s="173" t="s">
        <v>137</v>
      </c>
      <c r="B100" s="22" t="s">
        <v>138</v>
      </c>
      <c r="C100" s="18" t="s">
        <v>100</v>
      </c>
      <c r="D100" s="17">
        <v>1</v>
      </c>
      <c r="E100" s="17">
        <v>1</v>
      </c>
      <c r="F100" s="17">
        <v>1</v>
      </c>
      <c r="G100" s="17">
        <v>340.4</v>
      </c>
      <c r="H100" s="17">
        <v>340.4</v>
      </c>
      <c r="I100" s="17">
        <v>1</v>
      </c>
      <c r="J100" s="17">
        <v>1</v>
      </c>
    </row>
    <row r="101" spans="1:10" ht="76.5" x14ac:dyDescent="0.2">
      <c r="A101" s="187"/>
      <c r="B101" s="22" t="s">
        <v>139</v>
      </c>
      <c r="C101" s="18" t="s">
        <v>57</v>
      </c>
      <c r="D101" s="17">
        <v>310</v>
      </c>
      <c r="E101" s="17">
        <v>310</v>
      </c>
      <c r="F101" s="17">
        <v>1</v>
      </c>
      <c r="G101" s="17">
        <v>564</v>
      </c>
      <c r="H101" s="17">
        <v>564</v>
      </c>
      <c r="I101" s="17">
        <v>1</v>
      </c>
      <c r="J101" s="17">
        <v>1</v>
      </c>
    </row>
    <row r="102" spans="1:10" ht="76.5" x14ac:dyDescent="0.2">
      <c r="A102" s="187"/>
      <c r="B102" s="22" t="s">
        <v>140</v>
      </c>
      <c r="C102" s="18" t="s">
        <v>57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</row>
    <row r="103" spans="1:10" ht="38.25" x14ac:dyDescent="0.2">
      <c r="A103" s="187"/>
      <c r="B103" s="22" t="s">
        <v>101</v>
      </c>
      <c r="C103" s="18" t="s">
        <v>57</v>
      </c>
      <c r="D103" s="17">
        <v>130</v>
      </c>
      <c r="E103" s="17">
        <v>130</v>
      </c>
      <c r="F103" s="17">
        <v>1</v>
      </c>
      <c r="G103" s="17">
        <v>19.5</v>
      </c>
      <c r="H103" s="17">
        <v>19.5</v>
      </c>
      <c r="I103" s="17">
        <v>1</v>
      </c>
      <c r="J103" s="17">
        <v>1</v>
      </c>
    </row>
    <row r="104" spans="1:10" ht="63.75" x14ac:dyDescent="0.2">
      <c r="A104" s="187"/>
      <c r="B104" s="24" t="s">
        <v>141</v>
      </c>
      <c r="C104" s="25" t="s">
        <v>102</v>
      </c>
      <c r="D104" s="25">
        <v>1</v>
      </c>
      <c r="E104" s="25">
        <v>1</v>
      </c>
      <c r="F104" s="25">
        <v>1</v>
      </c>
      <c r="G104" s="25">
        <v>91</v>
      </c>
      <c r="H104" s="25">
        <v>91</v>
      </c>
      <c r="I104" s="25">
        <v>1</v>
      </c>
      <c r="J104" s="25">
        <v>1</v>
      </c>
    </row>
    <row r="105" spans="1:10" ht="25.5" x14ac:dyDescent="0.2">
      <c r="A105" s="222"/>
      <c r="B105" s="24" t="s">
        <v>142</v>
      </c>
      <c r="C105" s="25" t="s">
        <v>102</v>
      </c>
      <c r="D105" s="25">
        <v>1</v>
      </c>
      <c r="E105" s="25">
        <v>1</v>
      </c>
      <c r="F105" s="25">
        <v>1</v>
      </c>
      <c r="G105" s="25">
        <v>50</v>
      </c>
      <c r="H105" s="25">
        <v>50</v>
      </c>
      <c r="I105" s="25">
        <v>1</v>
      </c>
      <c r="J105" s="25">
        <v>1</v>
      </c>
    </row>
    <row r="106" spans="1:10" x14ac:dyDescent="0.2">
      <c r="A106" s="259" t="s">
        <v>117</v>
      </c>
      <c r="B106" s="220"/>
      <c r="C106" s="220"/>
      <c r="D106" s="220"/>
      <c r="E106" s="220"/>
      <c r="F106" s="220"/>
      <c r="G106" s="220"/>
      <c r="H106" s="220"/>
      <c r="I106" s="221"/>
      <c r="J106" s="4">
        <v>5</v>
      </c>
    </row>
    <row r="107" spans="1:10" x14ac:dyDescent="0.2">
      <c r="A107" s="259" t="s">
        <v>124</v>
      </c>
      <c r="B107" s="220"/>
      <c r="C107" s="220"/>
      <c r="D107" s="220"/>
      <c r="E107" s="220"/>
      <c r="F107" s="220"/>
      <c r="G107" s="220"/>
      <c r="H107" s="220"/>
      <c r="I107" s="221"/>
      <c r="J107" s="4">
        <v>1</v>
      </c>
    </row>
    <row r="108" spans="1:10" ht="63.75" customHeight="1" x14ac:dyDescent="0.2">
      <c r="A108" s="263" t="s">
        <v>148</v>
      </c>
      <c r="B108" s="14" t="s">
        <v>143</v>
      </c>
      <c r="C108" s="7" t="s">
        <v>41</v>
      </c>
      <c r="D108" s="12">
        <v>3</v>
      </c>
      <c r="E108" s="12">
        <v>3</v>
      </c>
      <c r="F108" s="12">
        <v>1</v>
      </c>
      <c r="G108" s="12">
        <v>0</v>
      </c>
      <c r="H108" s="12">
        <v>0</v>
      </c>
      <c r="I108" s="12">
        <v>0</v>
      </c>
      <c r="J108" s="12">
        <v>1</v>
      </c>
    </row>
    <row r="109" spans="1:10" ht="63.75" x14ac:dyDescent="0.2">
      <c r="A109" s="269"/>
      <c r="B109" s="3" t="s">
        <v>144</v>
      </c>
      <c r="C109" s="4" t="s">
        <v>94</v>
      </c>
      <c r="D109" s="4">
        <v>100</v>
      </c>
      <c r="E109" s="4">
        <v>100</v>
      </c>
      <c r="F109" s="4">
        <v>1</v>
      </c>
      <c r="G109" s="4">
        <v>50</v>
      </c>
      <c r="H109" s="4">
        <v>48</v>
      </c>
      <c r="I109" s="4">
        <v>0.96</v>
      </c>
      <c r="J109" s="4">
        <v>1.04</v>
      </c>
    </row>
    <row r="110" spans="1:10" x14ac:dyDescent="0.2">
      <c r="A110" s="259" t="s">
        <v>145</v>
      </c>
      <c r="B110" s="220"/>
      <c r="C110" s="220"/>
      <c r="D110" s="220"/>
      <c r="E110" s="220"/>
      <c r="F110" s="220"/>
      <c r="G110" s="220"/>
      <c r="H110" s="220"/>
      <c r="I110" s="221"/>
      <c r="J110" s="4">
        <v>2.04</v>
      </c>
    </row>
    <row r="111" spans="1:10" x14ac:dyDescent="0.2">
      <c r="A111" s="260" t="s">
        <v>146</v>
      </c>
      <c r="B111" s="261"/>
      <c r="C111" s="261"/>
      <c r="D111" s="261"/>
      <c r="E111" s="261"/>
      <c r="F111" s="261"/>
      <c r="G111" s="261"/>
      <c r="H111" s="261"/>
      <c r="I111" s="262"/>
      <c r="J111" s="12">
        <v>1.02</v>
      </c>
    </row>
    <row r="112" spans="1:10" ht="114.75" x14ac:dyDescent="0.2">
      <c r="A112" s="279" t="s">
        <v>147</v>
      </c>
      <c r="B112" s="3" t="s">
        <v>149</v>
      </c>
      <c r="C112" s="4" t="s">
        <v>41</v>
      </c>
      <c r="D112" s="4">
        <v>2</v>
      </c>
      <c r="E112" s="4">
        <v>2</v>
      </c>
      <c r="F112" s="4">
        <v>1</v>
      </c>
      <c r="G112" s="4">
        <v>20</v>
      </c>
      <c r="H112" s="4">
        <v>20</v>
      </c>
      <c r="I112" s="4">
        <v>1</v>
      </c>
      <c r="J112" s="4">
        <v>1</v>
      </c>
    </row>
    <row r="113" spans="1:10" ht="89.25" x14ac:dyDescent="0.2">
      <c r="A113" s="280"/>
      <c r="B113" s="3" t="s">
        <v>150</v>
      </c>
      <c r="C113" s="4" t="s">
        <v>41</v>
      </c>
      <c r="D113" s="4">
        <v>1</v>
      </c>
      <c r="E113" s="4">
        <v>1</v>
      </c>
      <c r="F113" s="4">
        <v>1</v>
      </c>
      <c r="G113" s="4">
        <v>10</v>
      </c>
      <c r="H113" s="4">
        <v>10</v>
      </c>
      <c r="I113" s="4">
        <v>1</v>
      </c>
      <c r="J113" s="4">
        <v>1</v>
      </c>
    </row>
    <row r="114" spans="1:10" x14ac:dyDescent="0.2">
      <c r="A114" s="259" t="s">
        <v>117</v>
      </c>
      <c r="B114" s="220"/>
      <c r="C114" s="220"/>
      <c r="D114" s="220"/>
      <c r="E114" s="220"/>
      <c r="F114" s="220"/>
      <c r="G114" s="220"/>
      <c r="H114" s="220"/>
      <c r="I114" s="221"/>
      <c r="J114" s="4">
        <v>2</v>
      </c>
    </row>
    <row r="115" spans="1:10" x14ac:dyDescent="0.2">
      <c r="A115" s="259" t="s">
        <v>124</v>
      </c>
      <c r="B115" s="220"/>
      <c r="C115" s="220"/>
      <c r="D115" s="220"/>
      <c r="E115" s="220"/>
      <c r="F115" s="220"/>
      <c r="G115" s="220"/>
      <c r="H115" s="220"/>
      <c r="I115" s="221"/>
      <c r="J115" s="4">
        <v>1</v>
      </c>
    </row>
    <row r="116" spans="1:10" ht="76.5" x14ac:dyDescent="0.2">
      <c r="A116" s="10" t="s">
        <v>151</v>
      </c>
      <c r="B116" s="3" t="s">
        <v>152</v>
      </c>
      <c r="C116" s="4" t="s">
        <v>94</v>
      </c>
      <c r="D116" s="4">
        <v>43</v>
      </c>
      <c r="E116" s="4">
        <v>43</v>
      </c>
      <c r="F116" s="4">
        <v>1</v>
      </c>
      <c r="G116" s="4">
        <v>37</v>
      </c>
      <c r="H116" s="4">
        <v>37</v>
      </c>
      <c r="I116" s="4">
        <v>1</v>
      </c>
      <c r="J116" s="4">
        <v>1</v>
      </c>
    </row>
    <row r="117" spans="1:10" x14ac:dyDescent="0.2">
      <c r="A117" s="259" t="s">
        <v>153</v>
      </c>
      <c r="B117" s="220"/>
      <c r="C117" s="220"/>
      <c r="D117" s="220"/>
      <c r="E117" s="220"/>
      <c r="F117" s="220"/>
      <c r="G117" s="220"/>
      <c r="H117" s="220"/>
      <c r="I117" s="221"/>
      <c r="J117" s="4">
        <v>1</v>
      </c>
    </row>
    <row r="118" spans="1:10" x14ac:dyDescent="0.2">
      <c r="A118" s="259" t="s">
        <v>146</v>
      </c>
      <c r="B118" s="220"/>
      <c r="C118" s="220"/>
      <c r="D118" s="220"/>
      <c r="E118" s="220"/>
      <c r="F118" s="220"/>
      <c r="G118" s="220"/>
      <c r="H118" s="220"/>
      <c r="I118" s="221"/>
      <c r="J118" s="4">
        <v>1</v>
      </c>
    </row>
    <row r="119" spans="1:10" ht="102" customHeight="1" x14ac:dyDescent="0.2">
      <c r="A119" s="279" t="s">
        <v>155</v>
      </c>
      <c r="B119" s="3" t="s">
        <v>156</v>
      </c>
      <c r="C119" s="4" t="s">
        <v>94</v>
      </c>
      <c r="D119" s="4">
        <v>100</v>
      </c>
      <c r="E119" s="4">
        <v>100</v>
      </c>
      <c r="F119" s="4">
        <v>1</v>
      </c>
      <c r="G119" s="286">
        <v>3745.5</v>
      </c>
      <c r="H119" s="286">
        <v>3745.5</v>
      </c>
      <c r="I119" s="278">
        <v>1</v>
      </c>
      <c r="J119" s="4">
        <v>1</v>
      </c>
    </row>
    <row r="120" spans="1:10" ht="51" x14ac:dyDescent="0.2">
      <c r="A120" s="285"/>
      <c r="B120" s="3" t="s">
        <v>157</v>
      </c>
      <c r="C120" s="4" t="s">
        <v>94</v>
      </c>
      <c r="D120" s="4">
        <v>100</v>
      </c>
      <c r="E120" s="4">
        <v>100</v>
      </c>
      <c r="F120" s="4">
        <v>1</v>
      </c>
      <c r="G120" s="287"/>
      <c r="H120" s="287"/>
      <c r="I120" s="289"/>
      <c r="J120" s="4">
        <v>1</v>
      </c>
    </row>
    <row r="121" spans="1:10" ht="25.5" x14ac:dyDescent="0.2">
      <c r="A121" s="285"/>
      <c r="B121" s="3" t="s">
        <v>158</v>
      </c>
      <c r="C121" s="4" t="s">
        <v>94</v>
      </c>
      <c r="D121" s="4">
        <v>100</v>
      </c>
      <c r="E121" s="4">
        <v>100</v>
      </c>
      <c r="F121" s="4">
        <v>1</v>
      </c>
      <c r="G121" s="287"/>
      <c r="H121" s="287"/>
      <c r="I121" s="289"/>
      <c r="J121" s="4">
        <v>1</v>
      </c>
    </row>
    <row r="122" spans="1:10" ht="89.25" x14ac:dyDescent="0.2">
      <c r="A122" s="285"/>
      <c r="B122" s="3" t="s">
        <v>159</v>
      </c>
      <c r="C122" s="4" t="s">
        <v>94</v>
      </c>
      <c r="D122" s="4">
        <v>100</v>
      </c>
      <c r="E122" s="4">
        <v>100</v>
      </c>
      <c r="F122" s="4">
        <v>1</v>
      </c>
      <c r="G122" s="287"/>
      <c r="H122" s="287"/>
      <c r="I122" s="289"/>
      <c r="J122" s="4">
        <v>1</v>
      </c>
    </row>
    <row r="123" spans="1:10" ht="38.25" x14ac:dyDescent="0.2">
      <c r="A123" s="280"/>
      <c r="B123" s="3" t="s">
        <v>160</v>
      </c>
      <c r="C123" s="4" t="s">
        <v>94</v>
      </c>
      <c r="D123" s="4">
        <v>100</v>
      </c>
      <c r="E123" s="4">
        <v>100</v>
      </c>
      <c r="F123" s="4">
        <v>1</v>
      </c>
      <c r="G123" s="288"/>
      <c r="H123" s="288"/>
      <c r="I123" s="290"/>
      <c r="J123" s="4">
        <v>1</v>
      </c>
    </row>
    <row r="124" spans="1:10" x14ac:dyDescent="0.2">
      <c r="A124" s="259" t="s">
        <v>161</v>
      </c>
      <c r="B124" s="220"/>
      <c r="C124" s="220"/>
      <c r="D124" s="220"/>
      <c r="E124" s="220"/>
      <c r="F124" s="220"/>
      <c r="G124" s="220"/>
      <c r="H124" s="220"/>
      <c r="I124" s="221"/>
      <c r="J124" s="4">
        <v>5</v>
      </c>
    </row>
    <row r="125" spans="1:10" x14ac:dyDescent="0.2">
      <c r="A125" s="259" t="s">
        <v>146</v>
      </c>
      <c r="B125" s="220"/>
      <c r="C125" s="220"/>
      <c r="D125" s="220"/>
      <c r="E125" s="220"/>
      <c r="F125" s="220"/>
      <c r="G125" s="220"/>
      <c r="H125" s="220"/>
      <c r="I125" s="221"/>
      <c r="J125" s="4">
        <v>1</v>
      </c>
    </row>
    <row r="126" spans="1:10" ht="63.75" customHeight="1" x14ac:dyDescent="0.2">
      <c r="A126" s="173" t="s">
        <v>165</v>
      </c>
      <c r="B126" s="14" t="s">
        <v>171</v>
      </c>
      <c r="C126" s="7" t="s">
        <v>172</v>
      </c>
      <c r="D126" s="12">
        <v>61510</v>
      </c>
      <c r="E126" s="12">
        <v>88305</v>
      </c>
      <c r="F126" s="12">
        <v>1.44</v>
      </c>
      <c r="G126" s="265">
        <v>2251.4</v>
      </c>
      <c r="H126" s="265">
        <v>2251.4</v>
      </c>
      <c r="I126" s="265">
        <v>1</v>
      </c>
      <c r="J126" s="12">
        <v>1.44</v>
      </c>
    </row>
    <row r="127" spans="1:10" ht="25.5" x14ac:dyDescent="0.2">
      <c r="A127" s="187"/>
      <c r="B127" s="14" t="s">
        <v>173</v>
      </c>
      <c r="C127" s="7" t="s">
        <v>172</v>
      </c>
      <c r="D127" s="12">
        <v>9000</v>
      </c>
      <c r="E127" s="12">
        <v>15291</v>
      </c>
      <c r="F127" s="12">
        <v>1.7</v>
      </c>
      <c r="G127" s="291"/>
      <c r="H127" s="291"/>
      <c r="I127" s="291"/>
      <c r="J127" s="12">
        <v>1.7</v>
      </c>
    </row>
    <row r="128" spans="1:10" ht="38.25" x14ac:dyDescent="0.2">
      <c r="A128" s="187"/>
      <c r="B128" s="14" t="s">
        <v>174</v>
      </c>
      <c r="C128" s="7" t="s">
        <v>172</v>
      </c>
      <c r="D128" s="12">
        <v>5220</v>
      </c>
      <c r="E128" s="12">
        <v>6209</v>
      </c>
      <c r="F128" s="12">
        <v>1.19</v>
      </c>
      <c r="G128" s="291"/>
      <c r="H128" s="291"/>
      <c r="I128" s="291"/>
      <c r="J128" s="12">
        <v>1.19</v>
      </c>
    </row>
    <row r="129" spans="1:10" ht="38.25" x14ac:dyDescent="0.2">
      <c r="A129" s="187"/>
      <c r="B129" s="14" t="s">
        <v>175</v>
      </c>
      <c r="C129" s="7" t="s">
        <v>172</v>
      </c>
      <c r="D129" s="12">
        <v>150</v>
      </c>
      <c r="E129" s="12">
        <v>71</v>
      </c>
      <c r="F129" s="12">
        <v>0.47</v>
      </c>
      <c r="G129" s="291"/>
      <c r="H129" s="291"/>
      <c r="I129" s="291"/>
      <c r="J129" s="12">
        <v>0.47</v>
      </c>
    </row>
    <row r="130" spans="1:10" ht="25.5" x14ac:dyDescent="0.2">
      <c r="A130" s="187"/>
      <c r="B130" s="14" t="s">
        <v>176</v>
      </c>
      <c r="C130" s="7" t="s">
        <v>172</v>
      </c>
      <c r="D130" s="12">
        <v>4000</v>
      </c>
      <c r="E130" s="12">
        <v>4000</v>
      </c>
      <c r="F130" s="12">
        <v>1</v>
      </c>
      <c r="G130" s="291"/>
      <c r="H130" s="291"/>
      <c r="I130" s="291"/>
      <c r="J130" s="12">
        <v>1</v>
      </c>
    </row>
    <row r="131" spans="1:10" ht="51" x14ac:dyDescent="0.2">
      <c r="A131" s="187"/>
      <c r="B131" s="14" t="s">
        <v>177</v>
      </c>
      <c r="C131" s="7" t="s">
        <v>94</v>
      </c>
      <c r="D131" s="12">
        <v>0.5</v>
      </c>
      <c r="E131" s="12">
        <v>0</v>
      </c>
      <c r="F131" s="12">
        <v>0</v>
      </c>
      <c r="G131" s="291"/>
      <c r="H131" s="291"/>
      <c r="I131" s="291"/>
      <c r="J131" s="12">
        <v>0</v>
      </c>
    </row>
    <row r="132" spans="1:10" ht="25.5" x14ac:dyDescent="0.2">
      <c r="A132" s="187"/>
      <c r="B132" s="14" t="s">
        <v>178</v>
      </c>
      <c r="C132" s="7" t="s">
        <v>172</v>
      </c>
      <c r="D132" s="12">
        <v>18100</v>
      </c>
      <c r="E132" s="12">
        <v>15917.6</v>
      </c>
      <c r="F132" s="12">
        <v>0.88</v>
      </c>
      <c r="G132" s="291"/>
      <c r="H132" s="291"/>
      <c r="I132" s="291"/>
      <c r="J132" s="12">
        <v>0.88</v>
      </c>
    </row>
    <row r="133" spans="1:10" x14ac:dyDescent="0.2">
      <c r="A133" s="187"/>
      <c r="B133" s="14" t="s">
        <v>179</v>
      </c>
      <c r="C133" s="7" t="s">
        <v>172</v>
      </c>
      <c r="D133" s="12">
        <v>1680</v>
      </c>
      <c r="E133" s="12">
        <v>2354</v>
      </c>
      <c r="F133" s="12">
        <v>1.4</v>
      </c>
      <c r="G133" s="291"/>
      <c r="H133" s="291"/>
      <c r="I133" s="291"/>
      <c r="J133" s="12">
        <v>1.4</v>
      </c>
    </row>
    <row r="134" spans="1:10" ht="38.25" x14ac:dyDescent="0.2">
      <c r="A134" s="187"/>
      <c r="B134" s="14" t="s">
        <v>180</v>
      </c>
      <c r="C134" s="7" t="s">
        <v>172</v>
      </c>
      <c r="D134" s="12">
        <v>3468</v>
      </c>
      <c r="E134" s="12">
        <v>3389.4</v>
      </c>
      <c r="F134" s="12">
        <v>0.98</v>
      </c>
      <c r="G134" s="291"/>
      <c r="H134" s="291"/>
      <c r="I134" s="291"/>
      <c r="J134" s="12">
        <v>0.98</v>
      </c>
    </row>
    <row r="135" spans="1:10" x14ac:dyDescent="0.2">
      <c r="A135" s="187"/>
      <c r="B135" s="14" t="s">
        <v>179</v>
      </c>
      <c r="C135" s="7" t="s">
        <v>172</v>
      </c>
      <c r="D135" s="12">
        <v>434</v>
      </c>
      <c r="E135" s="12">
        <v>420</v>
      </c>
      <c r="F135" s="12">
        <v>0.97</v>
      </c>
      <c r="G135" s="291"/>
      <c r="H135" s="291"/>
      <c r="I135" s="291"/>
      <c r="J135" s="12">
        <v>0.97</v>
      </c>
    </row>
    <row r="136" spans="1:10" ht="38.25" x14ac:dyDescent="0.2">
      <c r="A136" s="187"/>
      <c r="B136" s="14" t="s">
        <v>181</v>
      </c>
      <c r="C136" s="7" t="s">
        <v>172</v>
      </c>
      <c r="D136" s="12">
        <v>2228</v>
      </c>
      <c r="E136" s="12">
        <v>2161</v>
      </c>
      <c r="F136" s="12">
        <v>0.97</v>
      </c>
      <c r="G136" s="291"/>
      <c r="H136" s="291"/>
      <c r="I136" s="291"/>
      <c r="J136" s="12">
        <v>0.97</v>
      </c>
    </row>
    <row r="137" spans="1:10" x14ac:dyDescent="0.2">
      <c r="A137" s="187"/>
      <c r="B137" s="14" t="s">
        <v>179</v>
      </c>
      <c r="C137" s="7" t="s">
        <v>172</v>
      </c>
      <c r="D137" s="12">
        <v>434</v>
      </c>
      <c r="E137" s="12">
        <v>420</v>
      </c>
      <c r="F137" s="12">
        <v>0.97</v>
      </c>
      <c r="G137" s="291"/>
      <c r="H137" s="291"/>
      <c r="I137" s="291"/>
      <c r="J137" s="12">
        <v>0.97</v>
      </c>
    </row>
    <row r="138" spans="1:10" ht="25.5" x14ac:dyDescent="0.2">
      <c r="A138" s="187"/>
      <c r="B138" s="14" t="s">
        <v>182</v>
      </c>
      <c r="C138" s="7" t="s">
        <v>172</v>
      </c>
      <c r="D138" s="12">
        <v>700</v>
      </c>
      <c r="E138" s="12">
        <v>680</v>
      </c>
      <c r="F138" s="12">
        <v>0.97</v>
      </c>
      <c r="G138" s="291"/>
      <c r="H138" s="291"/>
      <c r="I138" s="291"/>
      <c r="J138" s="12">
        <v>0.97</v>
      </c>
    </row>
    <row r="139" spans="1:10" ht="25.5" x14ac:dyDescent="0.2">
      <c r="A139" s="187"/>
      <c r="B139" s="14" t="s">
        <v>183</v>
      </c>
      <c r="C139" s="7" t="s">
        <v>172</v>
      </c>
      <c r="D139" s="12">
        <v>124</v>
      </c>
      <c r="E139" s="12">
        <v>124</v>
      </c>
      <c r="F139" s="12">
        <v>1</v>
      </c>
      <c r="G139" s="291"/>
      <c r="H139" s="291"/>
      <c r="I139" s="291"/>
      <c r="J139" s="12">
        <v>1</v>
      </c>
    </row>
    <row r="140" spans="1:10" ht="25.5" x14ac:dyDescent="0.2">
      <c r="A140" s="187"/>
      <c r="B140" s="14" t="s">
        <v>184</v>
      </c>
      <c r="C140" s="7" t="s">
        <v>185</v>
      </c>
      <c r="D140" s="12">
        <v>4520</v>
      </c>
      <c r="E140" s="12">
        <v>4520</v>
      </c>
      <c r="F140" s="12">
        <v>1</v>
      </c>
      <c r="G140" s="291"/>
      <c r="H140" s="291"/>
      <c r="I140" s="291"/>
      <c r="J140" s="12">
        <v>1</v>
      </c>
    </row>
    <row r="141" spans="1:10" ht="76.5" x14ac:dyDescent="0.2">
      <c r="A141" s="187"/>
      <c r="B141" s="14" t="s">
        <v>186</v>
      </c>
      <c r="C141" s="7" t="s">
        <v>41</v>
      </c>
      <c r="D141" s="12">
        <v>3</v>
      </c>
      <c r="E141" s="12">
        <v>4</v>
      </c>
      <c r="F141" s="12">
        <v>1.33</v>
      </c>
      <c r="G141" s="291"/>
      <c r="H141" s="291"/>
      <c r="I141" s="291"/>
      <c r="J141" s="12">
        <v>1.33</v>
      </c>
    </row>
    <row r="142" spans="1:10" ht="38.25" x14ac:dyDescent="0.2">
      <c r="A142" s="222"/>
      <c r="B142" s="14" t="s">
        <v>187</v>
      </c>
      <c r="C142" s="7" t="s">
        <v>41</v>
      </c>
      <c r="D142" s="12">
        <v>1</v>
      </c>
      <c r="E142" s="12">
        <v>1</v>
      </c>
      <c r="F142" s="12">
        <v>1</v>
      </c>
      <c r="G142" s="284"/>
      <c r="H142" s="284"/>
      <c r="I142" s="284"/>
      <c r="J142" s="12">
        <v>1</v>
      </c>
    </row>
    <row r="143" spans="1:10" x14ac:dyDescent="0.2">
      <c r="A143" s="260" t="s">
        <v>135</v>
      </c>
      <c r="B143" s="261"/>
      <c r="C143" s="261"/>
      <c r="D143" s="261"/>
      <c r="E143" s="261"/>
      <c r="F143" s="261"/>
      <c r="G143" s="261"/>
      <c r="H143" s="261"/>
      <c r="I143" s="262"/>
      <c r="J143" s="12">
        <v>17.27</v>
      </c>
    </row>
    <row r="144" spans="1:10" x14ac:dyDescent="0.2">
      <c r="A144" s="260" t="s">
        <v>146</v>
      </c>
      <c r="B144" s="261"/>
      <c r="C144" s="261"/>
      <c r="D144" s="261"/>
      <c r="E144" s="261"/>
      <c r="F144" s="261"/>
      <c r="G144" s="261"/>
      <c r="H144" s="261"/>
      <c r="I144" s="262"/>
      <c r="J144" s="12">
        <v>1.02</v>
      </c>
    </row>
    <row r="145" spans="1:10" ht="51" customHeight="1" x14ac:dyDescent="0.2">
      <c r="A145" s="173" t="s">
        <v>166</v>
      </c>
      <c r="B145" s="14" t="s">
        <v>167</v>
      </c>
      <c r="C145" s="7" t="s">
        <v>41</v>
      </c>
      <c r="D145" s="12">
        <v>150</v>
      </c>
      <c r="E145" s="12">
        <v>150</v>
      </c>
      <c r="F145" s="12">
        <v>1</v>
      </c>
      <c r="G145" s="265">
        <v>0</v>
      </c>
      <c r="H145" s="265">
        <v>0</v>
      </c>
      <c r="I145" s="265">
        <v>0</v>
      </c>
      <c r="J145" s="12">
        <v>1</v>
      </c>
    </row>
    <row r="146" spans="1:10" ht="38.25" x14ac:dyDescent="0.2">
      <c r="A146" s="187"/>
      <c r="B146" s="14" t="s">
        <v>168</v>
      </c>
      <c r="C146" s="7" t="s">
        <v>41</v>
      </c>
      <c r="D146" s="12">
        <v>100</v>
      </c>
      <c r="E146" s="12">
        <v>100</v>
      </c>
      <c r="F146" s="12">
        <v>1</v>
      </c>
      <c r="G146" s="291"/>
      <c r="H146" s="291"/>
      <c r="I146" s="291"/>
      <c r="J146" s="12">
        <v>1</v>
      </c>
    </row>
    <row r="147" spans="1:10" ht="51" x14ac:dyDescent="0.2">
      <c r="A147" s="222"/>
      <c r="B147" s="14" t="s">
        <v>169</v>
      </c>
      <c r="C147" s="7" t="s">
        <v>41</v>
      </c>
      <c r="D147" s="12">
        <v>20</v>
      </c>
      <c r="E147" s="12">
        <v>20</v>
      </c>
      <c r="F147" s="12">
        <v>1</v>
      </c>
      <c r="G147" s="284"/>
      <c r="H147" s="284"/>
      <c r="I147" s="284"/>
      <c r="J147" s="12">
        <v>1</v>
      </c>
    </row>
    <row r="148" spans="1:10" x14ac:dyDescent="0.2">
      <c r="A148" s="260" t="s">
        <v>170</v>
      </c>
      <c r="B148" s="261"/>
      <c r="C148" s="261"/>
      <c r="D148" s="261"/>
      <c r="E148" s="261"/>
      <c r="F148" s="261"/>
      <c r="G148" s="261"/>
      <c r="H148" s="261"/>
      <c r="I148" s="262"/>
      <c r="J148" s="12">
        <v>3</v>
      </c>
    </row>
    <row r="149" spans="1:10" x14ac:dyDescent="0.2">
      <c r="A149" s="259" t="s">
        <v>118</v>
      </c>
      <c r="B149" s="220"/>
      <c r="C149" s="220"/>
      <c r="D149" s="220"/>
      <c r="E149" s="220"/>
      <c r="F149" s="220"/>
      <c r="G149" s="220"/>
      <c r="H149" s="220"/>
      <c r="I149" s="221"/>
      <c r="J149" s="4">
        <v>1</v>
      </c>
    </row>
  </sheetData>
  <mergeCells count="103">
    <mergeCell ref="A144:I144"/>
    <mergeCell ref="A126:A142"/>
    <mergeCell ref="G126:G142"/>
    <mergeCell ref="H126:H142"/>
    <mergeCell ref="I126:I142"/>
    <mergeCell ref="A143:I143"/>
    <mergeCell ref="A149:I149"/>
    <mergeCell ref="A145:A147"/>
    <mergeCell ref="G145:G147"/>
    <mergeCell ref="H145:H147"/>
    <mergeCell ref="I145:I147"/>
    <mergeCell ref="A148:I148"/>
    <mergeCell ref="A124:I124"/>
    <mergeCell ref="A125:I125"/>
    <mergeCell ref="A119:A123"/>
    <mergeCell ref="G119:G123"/>
    <mergeCell ref="H119:H123"/>
    <mergeCell ref="I119:I123"/>
    <mergeCell ref="A115:I115"/>
    <mergeCell ref="A117:I117"/>
    <mergeCell ref="A118:I118"/>
    <mergeCell ref="A108:A109"/>
    <mergeCell ref="A110:I110"/>
    <mergeCell ref="A111:I111"/>
    <mergeCell ref="A112:A113"/>
    <mergeCell ref="A114:I114"/>
    <mergeCell ref="A74:I74"/>
    <mergeCell ref="A75:I75"/>
    <mergeCell ref="A77:I77"/>
    <mergeCell ref="A78:I78"/>
    <mergeCell ref="A100:A105"/>
    <mergeCell ref="A81:I81"/>
    <mergeCell ref="A82:I82"/>
    <mergeCell ref="A79:A80"/>
    <mergeCell ref="A83:A86"/>
    <mergeCell ref="G83:G84"/>
    <mergeCell ref="G85:G86"/>
    <mergeCell ref="H83:H84"/>
    <mergeCell ref="H85:H86"/>
    <mergeCell ref="I83:I84"/>
    <mergeCell ref="I85:I86"/>
    <mergeCell ref="A87:I87"/>
    <mergeCell ref="G93:G94"/>
    <mergeCell ref="H93:H94"/>
    <mergeCell ref="I93:I94"/>
    <mergeCell ref="A45:I45"/>
    <mergeCell ref="A34:A43"/>
    <mergeCell ref="G34:G43"/>
    <mergeCell ref="H34:H43"/>
    <mergeCell ref="I34:I43"/>
    <mergeCell ref="A44:I44"/>
    <mergeCell ref="A22:I22"/>
    <mergeCell ref="A23:I23"/>
    <mergeCell ref="A24:A31"/>
    <mergeCell ref="A32:I32"/>
    <mergeCell ref="A33:I33"/>
    <mergeCell ref="A46:A49"/>
    <mergeCell ref="A50:I50"/>
    <mergeCell ref="A51:I51"/>
    <mergeCell ref="A88:I88"/>
    <mergeCell ref="A91:I91"/>
    <mergeCell ref="A92:I92"/>
    <mergeCell ref="A89:A90"/>
    <mergeCell ref="B2:I3"/>
    <mergeCell ref="A17:I17"/>
    <mergeCell ref="A18:I18"/>
    <mergeCell ref="A19:A21"/>
    <mergeCell ref="G19:G21"/>
    <mergeCell ref="H19:H21"/>
    <mergeCell ref="I19:I21"/>
    <mergeCell ref="A7:A8"/>
    <mergeCell ref="A9:I9"/>
    <mergeCell ref="A10:I10"/>
    <mergeCell ref="A11:A16"/>
    <mergeCell ref="G11:G16"/>
    <mergeCell ref="H11:H16"/>
    <mergeCell ref="I11:I16"/>
    <mergeCell ref="A70:A73"/>
    <mergeCell ref="G70:G73"/>
    <mergeCell ref="H70:H73"/>
    <mergeCell ref="A93:A94"/>
    <mergeCell ref="A107:I107"/>
    <mergeCell ref="A95:I95"/>
    <mergeCell ref="A96:I96"/>
    <mergeCell ref="A98:I98"/>
    <mergeCell ref="A99:I99"/>
    <mergeCell ref="A106:I106"/>
    <mergeCell ref="A58:I58"/>
    <mergeCell ref="A52:A56"/>
    <mergeCell ref="A57:I57"/>
    <mergeCell ref="I70:I73"/>
    <mergeCell ref="A59:J59"/>
    <mergeCell ref="A69:I69"/>
    <mergeCell ref="A65:B65"/>
    <mergeCell ref="A66:B66"/>
    <mergeCell ref="A67:B67"/>
    <mergeCell ref="A68:I68"/>
    <mergeCell ref="G60:G67"/>
    <mergeCell ref="H60:H67"/>
    <mergeCell ref="A60:A62"/>
    <mergeCell ref="I60:I62"/>
    <mergeCell ref="A63:B63"/>
    <mergeCell ref="A64:B64"/>
  </mergeCells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ВЦП 2015</vt:lpstr>
      <vt:lpstr>МП 2015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2017-03-30T09:45:30Z</dcterms:modified>
</cp:coreProperties>
</file>