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Муниципальные программы" sheetId="1" r:id="rId1"/>
    <sheet name="Ведомственные программ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3" i="2" l="1"/>
  <c r="J63" i="2" s="1"/>
  <c r="F62" i="2"/>
  <c r="J62" i="2" s="1"/>
  <c r="F61" i="2"/>
  <c r="J61" i="2" s="1"/>
  <c r="F60" i="2"/>
  <c r="J60" i="2" s="1"/>
  <c r="F59" i="2"/>
  <c r="J59" i="2" s="1"/>
  <c r="F58" i="2"/>
  <c r="J58" i="2" s="1"/>
  <c r="F57" i="2"/>
  <c r="J57" i="2" s="1"/>
  <c r="F56" i="2"/>
  <c r="J56" i="2" s="1"/>
  <c r="F55" i="2"/>
  <c r="J55" i="2" s="1"/>
  <c r="F54" i="2"/>
  <c r="J54" i="2" s="1"/>
  <c r="F53" i="2"/>
  <c r="J53" i="2" s="1"/>
  <c r="I52" i="2"/>
  <c r="F52" i="2"/>
  <c r="J52" i="2" s="1"/>
  <c r="J64" i="2" s="1"/>
  <c r="J65" i="2" s="1"/>
  <c r="I49" i="2"/>
  <c r="F49" i="2"/>
  <c r="J49" i="2" s="1"/>
  <c r="J50" i="2" s="1"/>
  <c r="J51" i="2" s="1"/>
  <c r="J48" i="2"/>
  <c r="J47" i="2"/>
  <c r="F46" i="2"/>
  <c r="J46" i="2" s="1"/>
  <c r="F45" i="2"/>
  <c r="J45" i="2" s="1"/>
  <c r="F44" i="2"/>
  <c r="J44" i="2" s="1"/>
  <c r="I43" i="2"/>
  <c r="F43" i="2"/>
  <c r="J43" i="2" s="1"/>
  <c r="I42" i="2"/>
  <c r="F42" i="2"/>
  <c r="J42" i="2" s="1"/>
  <c r="F41" i="2"/>
  <c r="J41" i="2" s="1"/>
  <c r="F40" i="2"/>
  <c r="J40" i="2" s="1"/>
  <c r="F39" i="2"/>
  <c r="J39" i="2" s="1"/>
  <c r="F38" i="2"/>
  <c r="J38" i="2" s="1"/>
  <c r="I37" i="2"/>
  <c r="F37" i="2"/>
  <c r="J37" i="2" s="1"/>
  <c r="J36" i="2"/>
  <c r="F36" i="2"/>
  <c r="J35" i="2"/>
  <c r="F35" i="2"/>
  <c r="J34" i="2"/>
  <c r="F34" i="2"/>
  <c r="J33" i="2"/>
  <c r="F33" i="2"/>
  <c r="I32" i="2"/>
  <c r="F32" i="2"/>
  <c r="J32" i="2" s="1"/>
  <c r="F31" i="2"/>
  <c r="J31" i="2" s="1"/>
  <c r="F30" i="2"/>
  <c r="J30" i="2" s="1"/>
  <c r="F29" i="2"/>
  <c r="J29" i="2" s="1"/>
  <c r="F28" i="2"/>
  <c r="J28" i="2" s="1"/>
  <c r="F27" i="2"/>
  <c r="J27" i="2" s="1"/>
  <c r="F26" i="2"/>
  <c r="J26" i="2" s="1"/>
  <c r="I25" i="2"/>
  <c r="F25" i="2"/>
  <c r="J25" i="2" s="1"/>
  <c r="F24" i="2"/>
  <c r="F23" i="2"/>
  <c r="F22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I13" i="2"/>
  <c r="J24" i="2" s="1"/>
  <c r="F13" i="2"/>
  <c r="J13" i="2" s="1"/>
  <c r="F9" i="2"/>
  <c r="J9" i="2" s="1"/>
  <c r="F8" i="2"/>
  <c r="J8" i="2" s="1"/>
  <c r="F7" i="2"/>
  <c r="J7" i="2" s="1"/>
  <c r="F6" i="2"/>
  <c r="J6" i="2" s="1"/>
  <c r="I5" i="2"/>
  <c r="J5" i="2" s="1"/>
  <c r="J10" i="2" s="1"/>
  <c r="J11" i="2" s="1"/>
  <c r="I181" i="1"/>
  <c r="J181" i="1" s="1"/>
  <c r="J182" i="1" s="1"/>
  <c r="J183" i="1" s="1"/>
  <c r="F107" i="1"/>
  <c r="J107" i="1" s="1"/>
  <c r="F106" i="1"/>
  <c r="J106" i="1" s="1"/>
  <c r="F105" i="1"/>
  <c r="J105" i="1" s="1"/>
  <c r="F104" i="1"/>
  <c r="J104" i="1" s="1"/>
  <c r="I103" i="1"/>
  <c r="F103" i="1"/>
  <c r="J103" i="1" s="1"/>
  <c r="J108" i="1" s="1"/>
  <c r="J109" i="1" s="1"/>
  <c r="J100" i="1"/>
  <c r="F100" i="1"/>
  <c r="J99" i="1"/>
  <c r="F99" i="1"/>
  <c r="J98" i="1"/>
  <c r="F98" i="1"/>
  <c r="J97" i="1"/>
  <c r="J101" i="1" s="1"/>
  <c r="J102" i="1" s="1"/>
  <c r="I97" i="1"/>
  <c r="I94" i="1"/>
  <c r="F94" i="1"/>
  <c r="J94" i="1" s="1"/>
  <c r="I93" i="1"/>
  <c r="F93" i="1"/>
  <c r="J93" i="1" s="1"/>
  <c r="I92" i="1"/>
  <c r="F92" i="1"/>
  <c r="J92" i="1" s="1"/>
  <c r="J95" i="1" s="1"/>
  <c r="J96" i="1" s="1"/>
  <c r="F89" i="1"/>
  <c r="J89" i="1" s="1"/>
  <c r="F88" i="1"/>
  <c r="J88" i="1" s="1"/>
  <c r="J90" i="1" s="1"/>
  <c r="J91" i="1" s="1"/>
  <c r="F85" i="1"/>
  <c r="J85" i="1" s="1"/>
  <c r="F84" i="1"/>
  <c r="J84" i="1" s="1"/>
  <c r="F83" i="1"/>
  <c r="J83" i="1" s="1"/>
  <c r="I82" i="1"/>
  <c r="F82" i="1"/>
  <c r="J82" i="1" s="1"/>
  <c r="I79" i="1"/>
  <c r="F79" i="1"/>
  <c r="J79" i="1" s="1"/>
  <c r="J80" i="1" s="1"/>
  <c r="J81" i="1" s="1"/>
  <c r="I75" i="1"/>
  <c r="F75" i="1"/>
  <c r="J75" i="1" s="1"/>
  <c r="I74" i="1"/>
  <c r="F74" i="1"/>
  <c r="J74" i="1" s="1"/>
  <c r="J76" i="1" s="1"/>
  <c r="J77" i="1" s="1"/>
  <c r="F71" i="1"/>
  <c r="J71" i="1" s="1"/>
  <c r="F70" i="1"/>
  <c r="J70" i="1" s="1"/>
  <c r="F69" i="1"/>
  <c r="J69" i="1" s="1"/>
  <c r="I68" i="1"/>
  <c r="F68" i="1"/>
  <c r="J68" i="1" s="1"/>
  <c r="J72" i="1" s="1"/>
  <c r="J73" i="1" s="1"/>
  <c r="F62" i="1"/>
  <c r="F61" i="1"/>
  <c r="F60" i="1"/>
  <c r="F59" i="1"/>
  <c r="H58" i="1"/>
  <c r="F58" i="1"/>
  <c r="I54" i="1"/>
  <c r="F54" i="1"/>
  <c r="J54" i="1" s="1"/>
  <c r="I53" i="1"/>
  <c r="F53" i="1"/>
  <c r="J53" i="1" s="1"/>
  <c r="I52" i="1"/>
  <c r="F52" i="1"/>
  <c r="J52" i="1" s="1"/>
  <c r="I51" i="1"/>
  <c r="F51" i="1"/>
  <c r="J51" i="1" s="1"/>
  <c r="I50" i="1"/>
  <c r="F50" i="1"/>
  <c r="J50" i="1" s="1"/>
  <c r="J55" i="1" s="1"/>
  <c r="J56" i="1" s="1"/>
  <c r="I47" i="1"/>
  <c r="F47" i="1"/>
  <c r="J47" i="1" s="1"/>
  <c r="I46" i="1"/>
  <c r="F46" i="1"/>
  <c r="J46" i="1" s="1"/>
  <c r="I45" i="1"/>
  <c r="F45" i="1"/>
  <c r="J45" i="1" s="1"/>
  <c r="I44" i="1"/>
  <c r="F44" i="1"/>
  <c r="J44" i="1" s="1"/>
  <c r="J48" i="1" s="1"/>
  <c r="J49" i="1" s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I32" i="1"/>
  <c r="F32" i="1"/>
  <c r="J32" i="1" s="1"/>
  <c r="I29" i="1"/>
  <c r="F29" i="1"/>
  <c r="J29" i="1" s="1"/>
  <c r="I28" i="1"/>
  <c r="F28" i="1"/>
  <c r="J28" i="1" s="1"/>
  <c r="I27" i="1"/>
  <c r="F27" i="1"/>
  <c r="J27" i="1" s="1"/>
  <c r="I26" i="1"/>
  <c r="F26" i="1"/>
  <c r="J26" i="1" s="1"/>
  <c r="I25" i="1"/>
  <c r="F25" i="1"/>
  <c r="J25" i="1" s="1"/>
  <c r="I24" i="1"/>
  <c r="F24" i="1"/>
  <c r="J24" i="1" s="1"/>
  <c r="I23" i="1"/>
  <c r="F23" i="1"/>
  <c r="J23" i="1" s="1"/>
  <c r="I22" i="1"/>
  <c r="F22" i="1"/>
  <c r="J22" i="1" s="1"/>
  <c r="J30" i="1" s="1"/>
  <c r="J31" i="1" s="1"/>
  <c r="F19" i="1"/>
  <c r="J19" i="1" s="1"/>
  <c r="F18" i="1"/>
  <c r="J18" i="1" s="1"/>
  <c r="I17" i="1"/>
  <c r="J17" i="1" s="1"/>
  <c r="F14" i="1"/>
  <c r="F13" i="1"/>
  <c r="F12" i="1"/>
  <c r="F11" i="1"/>
  <c r="I9" i="1"/>
  <c r="J10" i="1" s="1"/>
  <c r="F9" i="1"/>
  <c r="I6" i="1"/>
  <c r="F6" i="1"/>
  <c r="J6" i="1" s="1"/>
  <c r="I5" i="1"/>
  <c r="F5" i="1"/>
  <c r="J5" i="1" s="1"/>
  <c r="J7" i="1" s="1"/>
  <c r="J8" i="1" s="1"/>
  <c r="J21" i="2" l="1"/>
  <c r="J22" i="2"/>
  <c r="J23" i="2"/>
  <c r="J9" i="1"/>
  <c r="J15" i="1" s="1"/>
  <c r="J16" i="1" s="1"/>
  <c r="J11" i="1"/>
  <c r="J13" i="1"/>
  <c r="J12" i="1"/>
  <c r="J14" i="1"/>
  <c r="J20" i="1"/>
  <c r="J21" i="1" s="1"/>
  <c r="J42" i="1"/>
  <c r="J43" i="1" s="1"/>
  <c r="J86" i="1"/>
  <c r="J87" i="1" s="1"/>
  <c r="I61" i="1"/>
  <c r="J61" i="1" s="1"/>
  <c r="G58" i="1"/>
  <c r="I65" i="1" s="1"/>
  <c r="J65" i="1" s="1"/>
  <c r="I58" i="1"/>
  <c r="I62" i="1"/>
  <c r="J62" i="1" s="1"/>
  <c r="I63" i="1"/>
  <c r="J63" i="1" s="1"/>
  <c r="I64" i="1"/>
  <c r="J64" i="1" s="1"/>
  <c r="J60" i="1" l="1"/>
  <c r="J59" i="1"/>
  <c r="J58" i="1"/>
  <c r="J66" i="1" s="1"/>
  <c r="J67" i="1" s="1"/>
</calcChain>
</file>

<file path=xl/sharedStrings.xml><?xml version="1.0" encoding="utf-8"?>
<sst xmlns="http://schemas.openxmlformats.org/spreadsheetml/2006/main" count="713" uniqueCount="375">
  <si>
    <t>Сводный отчёт по муниципальным программам за 2015 год</t>
  </si>
  <si>
    <t>Вакцинопрофилактика на 2015–2017 годы</t>
  </si>
  <si>
    <t>Наименование муниципальной программы</t>
  </si>
  <si>
    <t>Наименование индикативного показателя</t>
  </si>
  <si>
    <t>Ед. измерения</t>
  </si>
  <si>
    <t>Показатель (план)</t>
  </si>
  <si>
    <t>Показатель (факт)</t>
  </si>
  <si>
    <t>ДИП (п.4/п.3)</t>
  </si>
  <si>
    <t>Исп–ние бюджет.ср–в (план)</t>
  </si>
  <si>
    <t>Исп–ние бюджет.ср–в (факт)</t>
  </si>
  <si>
    <t>ПИБС (п.7/п.6)</t>
  </si>
  <si>
    <t>Оценка эф-ти (п.5/п.8)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</si>
  <si>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</si>
  <si>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</si>
  <si>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</si>
  <si>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</si>
  <si>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</si>
  <si>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</si>
  <si>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</si>
  <si>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</si>
  <si>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</si>
  <si>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</si>
  <si>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Реконструкция и ремонт образовательных организаций КМР на 2015–2017 годы</t>
  </si>
  <si>
    <t>Кап.ремонт в МДОУ №7</t>
  </si>
  <si>
    <t>Да – 1, нет – 0</t>
  </si>
  <si>
    <t>Кап.ремонт в МОУ СОШ №131</t>
  </si>
  <si>
    <t>Итого</t>
  </si>
  <si>
    <t>Оценка эффективности</t>
  </si>
  <si>
    <t>Комплексная безопасность образовательных учреждений КМР на 2015–2017 годы</t>
  </si>
  <si>
    <t>Уровень противопожарной безопасности образовательных учреждений</t>
  </si>
  <si>
    <t>Процент</t>
  </si>
  <si>
    <t>Удельный вес аварийных образовательных учреждений, н.в ремонте</t>
  </si>
  <si>
    <t>–</t>
  </si>
  <si>
    <t>Уровень травматизма в образовательных учреждениях</t>
  </si>
  <si>
    <t>Уровень обеспечения безопасной перевозки учащихся</t>
  </si>
  <si>
    <t>Удельный вес учреждений, обустроенных ограждением по периметру</t>
  </si>
  <si>
    <t>Удельный вес учреждений, оснащённых системой видеонаблюдения</t>
  </si>
  <si>
    <t>Развитие дошкольного образования в КМР на 2015–2017 годы</t>
  </si>
  <si>
    <t>Введение новых мест в дошкольных образовательных учреждениях</t>
  </si>
  <si>
    <t>шт.</t>
  </si>
  <si>
    <t>Увеличение охвата детей дошкольного возраста дошкольным образованием</t>
  </si>
  <si>
    <t>Количество мест в учреждениях для детей дошкольного возраста на тыс.детей</t>
  </si>
  <si>
    <t>ед.</t>
  </si>
  <si>
    <t>Организация отдыха, оздоровления и занятости детей и подростков в летний период в Карталинском муниципальном районе на 2015–2017 годы</t>
  </si>
  <si>
    <t>Приобретение технологического оборудования и посуды для лагерей дневного пребывания</t>
  </si>
  <si>
    <t>Вакцинация сотрудников пищеблока</t>
  </si>
  <si>
    <t>Деятельность лагерей с дневным пребыванием на базе образовательных организаций в летний период</t>
  </si>
  <si>
    <t>Аккарицидная обработка летних площадок,, дератизация помещений ОУ</t>
  </si>
  <si>
    <t>Подвоз детей в загородные лагеря</t>
  </si>
  <si>
    <t>Военно–полевые сборы</t>
  </si>
  <si>
    <t>Турслёты, экспедиции</t>
  </si>
  <si>
    <t>Трудоустройство несовершеннолетних</t>
  </si>
  <si>
    <t>Развитие образования в Карталинском муниципальном районе на 2015–2017 годы</t>
  </si>
  <si>
    <t>Кол–во обучающихся в обр–х учреждениях, отвечающих современ.требованиям, предъявлемым к условиям обр–ного процесса</t>
  </si>
  <si>
    <t xml:space="preserve">Кол–во базов.общеобр–х учреждений, оснащ–х оборудованием для кабинетов физики, химии … </t>
  </si>
  <si>
    <t>Кол–во общеобр–х учреждений, располагающих АИС учителя в раб.кабинете …</t>
  </si>
  <si>
    <t>Кол–во аккредитованных МОУ</t>
  </si>
  <si>
    <t>Кол–во учащихся средних МОУ в среднем на один ПК</t>
  </si>
  <si>
    <t>чел.</t>
  </si>
  <si>
    <t>Кол–во уроков, пропущенных обучающимися …</t>
  </si>
  <si>
    <t>Кол–во пед.работников общеобр–х учреждений, им–х высш.квалификационную категорию</t>
  </si>
  <si>
    <t>Кол–во пед.работников в возрасте до 30…дошкол…</t>
  </si>
  <si>
    <t>Кол–во обучающихся 9–11 классов МОУ … Всероссийской олимпиады …</t>
  </si>
  <si>
    <t>Кол–во пед.работников в возрасте до 30…общеобр–х учреждений…</t>
  </si>
  <si>
    <t>Профилактика безнадзорности и правонарушений несовершеннолетних в Карталинском муниципальном районе на 2014–2018 годы</t>
  </si>
  <si>
    <t>Проведение межведомственных профилактических акций</t>
  </si>
  <si>
    <t>Проведение в обр–х учреждениях районного конкурса для учащихся "Полиция глазами детей"</t>
  </si>
  <si>
    <t>Проведение рейдов по выявлению несоверш–х, занимающихся бродяжничеством, попрошайничеством …</t>
  </si>
  <si>
    <t>Организация летнего отдыха для несовершеннолетних, состоящих на учёте в ОМВД</t>
  </si>
  <si>
    <t>Профилактика преступлений и иных правонарушений в Карталинском муниципальном районе на 2013–2015 годы</t>
  </si>
  <si>
    <t>Обеспечение участия населения и деятельности добровольных формирований</t>
  </si>
  <si>
    <t>Осущ–ние доп.стимулирования сотрудников ОВД, вып–щих задачи по профилактике преступлений</t>
  </si>
  <si>
    <t>Приобретение авт–х раб.мест для инспекторов по делам несовершеннолетних</t>
  </si>
  <si>
    <t>Разраб–ка и распространение среди населения памяток о действиях граждан при совершении в отношении них разного рода правонарушений</t>
  </si>
  <si>
    <t>Разработка инструкций для граждан по сам–ному обеспечению безоп–ти мест проживания для предотвращения краж грабежей лич.им–ва</t>
  </si>
  <si>
    <t>Обеспечение доступным и комфортным жильем граждан Российской Федерации в Карталинском муниципальном районе на 2014–2020 годы</t>
  </si>
  <si>
    <t>Модернизация объектов коммунальной инфраструктуры</t>
  </si>
  <si>
    <t>Строительство, модернизация и капитальный ремонт инженерных сетей</t>
  </si>
  <si>
    <t>км.</t>
  </si>
  <si>
    <t>Строительство газораспределительных сетей</t>
  </si>
  <si>
    <t>Количество домов (квартир), получивших возможность подключения к природному газу</t>
  </si>
  <si>
    <t>Оказание молодым семьям господдержки для улучшения жилищных условий</t>
  </si>
  <si>
    <t>Улучшение жилищных условий граждан – ввод в эксплуатацию жилья</t>
  </si>
  <si>
    <t>кв.м.</t>
  </si>
  <si>
    <t>Развитие системы ипотечного жилищного кредитования (организационные мероприятия)</t>
  </si>
  <si>
    <t>Мероприятия по переселению граждан из жилищ.фонда, признанного непригодным для проживания (организационные мероприятия)</t>
  </si>
  <si>
    <t>Ипотечное кредитование молодых учителей (организационные мероприятия)</t>
  </si>
  <si>
    <t>Оформление права собственности на муниципальное имущество Карталинского муниципального района на 2015–2017 гг</t>
  </si>
  <si>
    <t>Количество оформленного бесхозного имущества в собственность Карталинского муниципального района</t>
  </si>
  <si>
    <t>Количество заключенных договоров аренды муниципального имущества</t>
  </si>
  <si>
    <t>Количество заключенных договоров аренды земельных участков</t>
  </si>
  <si>
    <t>Количество приватизированных объектов муниципальной собственности Карталинского муниципального района</t>
  </si>
  <si>
    <t>Приобретение специализированной техники в лизинг для муниципального образования Карталинский муниципальный район на 2014–2017 годы</t>
  </si>
  <si>
    <t>Приобретение фронтального погрузчика (лизинг)</t>
  </si>
  <si>
    <t>Приобретение пассажирского автобуса</t>
  </si>
  <si>
    <t>Приобретение жилищного фонда, предостовляемого по договорам специализированного найма работникам сферы здравоохранения в Карталинском мунциипальном районе в 2015 году</t>
  </si>
  <si>
    <t>Приобретение 2–х комнатной квартиры</t>
  </si>
  <si>
    <t>Развитие муниципальной службы в карталинском муниципальном районе на 2013–2015 годы</t>
  </si>
  <si>
    <t>Кол–во мун.служащих, прошедших повышение квалификации по 72–часовой программе (с получением удостоверения гос.образца)</t>
  </si>
  <si>
    <t>Кол–во мун.служащих, прошедших повышение квалификации и профессиональную переподготовку, процентов от общего кол–ва мун.служащих в районе</t>
  </si>
  <si>
    <t>процент</t>
  </si>
  <si>
    <t>Наличие необходимого количества мун.правовых актов, регулирующих вопросы мун.службы, процентов от н.кол–ва мун.правовых актов по вопросам мун.службы</t>
  </si>
  <si>
    <t>Степень соответствия мун.правовых актов по вопросам мун.службы закон–ву Российской Федерации и ЧО, процентов от общего кол–ва принятых мун.правовых актов по вопросам мун.службы</t>
  </si>
  <si>
    <t>"Развитие информационного общества, использование информационных и коммуникационных технологий в Карталинском муниципальном районе на 2014–2016 годы"</t>
  </si>
  <si>
    <t>Удельный вес муниципальных услуг, по которым на Портале муниципальных услуг обеспечен доступ для копирования и заполнения в электронном виде форм заявлений / иных документов</t>
  </si>
  <si>
    <t>Количество муниципальных услуг в электронном виде</t>
  </si>
  <si>
    <t>"Поддержка молодых специалистов, работающих в учреждениях образования, здравоохранения Карталинского муниципального района в 2015 году"</t>
  </si>
  <si>
    <t>Выплата единовременной материальной помощи молодым специалистам (здравоохранение)</t>
  </si>
  <si>
    <t>Выплата единовременной материальной помощи молодым специалистам (образование)</t>
  </si>
  <si>
    <t>Организация размещения (хранения и захоронения) бытовых и промышленных отходов на объекте размещения отходов (санкционирования свалка) в Карталинском муниципальном районе на 2015 год и 2016–2017 годы</t>
  </si>
  <si>
    <t>Количество зафиксированных фактов возгорания (пожар) свалки ТБО в г. Карталы</t>
  </si>
  <si>
    <t>Фактическая площадь свалки, занятая отходами</t>
  </si>
  <si>
    <t>га</t>
  </si>
  <si>
    <t>Сдвигание ТБО</t>
  </si>
  <si>
    <t>куб.м</t>
  </si>
  <si>
    <t>Уплотнение ТБО</t>
  </si>
  <si>
    <t xml:space="preserve">"Обеспечение безопасности дорожного движения в Карталинском муниципальном районе на 2013 – 2015 годы" </t>
  </si>
  <si>
    <t>Количество ДТП с пострадавшими людьми на 10 тысяч транспортных средств</t>
  </si>
  <si>
    <t>Социальный риск (число лиц, погибших в результате ДТП, на 100 тысяч поселения)</t>
  </si>
  <si>
    <t>Транспортный риск (число лиц, погибших в результате ДТП, на 10 тысяч транспортных средств)</t>
  </si>
  <si>
    <t>Тяжесть последствий ДТП (число лиц, погибших в результате ДТП, на 100 пострадавших людей)</t>
  </si>
  <si>
    <t>Количество детей, пострадавших в результате ДТП по собственной неосторожности</t>
  </si>
  <si>
    <t>По развитию и сохранению историко-культурного наследияКарталинского муниципального района " Наследие родного края" на 2014-2015годы.</t>
  </si>
  <si>
    <t>Паспортизация объектов историко-культурного наследия, имеющих техническую документацию</t>
  </si>
  <si>
    <t>Установление информационных надписей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</si>
  <si>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</si>
  <si>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</si>
  <si>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Укрепление материально-технической базы учреждений культуры Карталинского муниципального района на 2014-2016годы</t>
  </si>
  <si>
    <t>Доля отремонтированных зданий учреждений культуры в общем количестве зданий учреждений культуры на начало реализации программы</t>
  </si>
  <si>
    <t>%</t>
  </si>
  <si>
    <t>Количество зданий учреждений культуры, в которых  были произведены ремонтные работы за счет средств местного бюджета</t>
  </si>
  <si>
    <t>Доля зданий учреждений культуры, приведенных в соответствии с нормами пожарной безопасности, в общем количестве зданий учреждений культуры</t>
  </si>
  <si>
    <t>Количество зданий  и помещений, в которых были проведены противопожарные работы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</si>
  <si>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</si>
  <si>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Развитие физической культуры и спорта в Карталинском муниципальном районе на 2015-2017годы.</t>
  </si>
  <si>
    <t>Количество участников спортивно-массовых мероприятий</t>
  </si>
  <si>
    <t>Количество учащихся в МКУ ДОД ДЮШ" Локомотив" КМР</t>
  </si>
  <si>
    <t>Поддержка и развитие малого и среднего предпринимательства на территории Карталинского муниципального района на 2016-2018годы</t>
  </si>
  <si>
    <t>Количество СМСП  на 10 тыс. населения</t>
  </si>
  <si>
    <t>Количество СМПС, которым оказана финансовая помощь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</si>
  <si>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</si>
  <si>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</si>
  <si>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 xml:space="preserve"> "Крепкая семья" на 2014-2016 годы</t>
  </si>
  <si>
    <t>Проведение мероприятий          " крепкая семья"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</si>
  <si>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</si>
  <si>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</si>
  <si>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Социальная поддержка населения Карталинского муниципального района на 2014-2016 годы</t>
  </si>
  <si>
    <t>Предоставление субсидий  общественным организациям,  ветеранам( совет ветеранов)</t>
  </si>
  <si>
    <t>орг.</t>
  </si>
  <si>
    <t>Оказание адресной социальной помощи малообеспеченным гражданам и гражданам, оказавшимся в трудной жизненной ситуации</t>
  </si>
  <si>
    <t>Проезд гражданам и инвалидам сельских поселений для пребывания в отделении дневного пребывания МБУ       " КЦСОН"</t>
  </si>
  <si>
    <t>Приобретение новогодних подарков для детей в возрасте от 1,5 до 15 лет.</t>
  </si>
  <si>
    <t>Приобретение подарочных наборов ветеранам при проведении мероприятия,посвященного празднованию 9 мая</t>
  </si>
  <si>
    <t>мер.</t>
  </si>
  <si>
    <t>Проведение мероприятий          " День Героя России"</t>
  </si>
  <si>
    <t>Обеспечение безопасности жизнедеятельности населения Карталинского муниципального района на 2014-2016годы</t>
  </si>
  <si>
    <t>Количество чрезвычайных ситуаций и происшествий природногои техногенного характера</t>
  </si>
  <si>
    <t>Разработка и ввод в действие графического электронного паспорта безопасности Карталинского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</si>
  <si>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</si>
  <si>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</t>
  </si>
  <si>
    <t>Профилактика терроризма и экстремизма на территории Карталинского муниципального района на период 2014-2016годы</t>
  </si>
  <si>
    <t>Проведение в образовательных учреждениях среднего и высшего профессионального образования района конкурса студенческих исследовательских работ по проблематике формирования толерантной среды в районе</t>
  </si>
  <si>
    <t>Районная творческая акция эстафета дружбы " Мир, в котором я живу"                             ( приобретение шаров, офрмление праздникапо статье 340, награждение учасиников по статье 290)</t>
  </si>
  <si>
    <t>Противодействия злоупотреблению наркотическими средствами и их незаконному обороту в Карталинском муниципальном районе на 2014-2016годы</t>
  </si>
  <si>
    <t>Доля молодежи в возрасте от 11 до 24 лет, вовлеченных в профилактические мероприятия, в общей численности  указанной категории лиц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</si>
  <si>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</si>
  <si>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>Создание системы оповещения и информирования населения о чрезвычайных ситуациях природного и техногенного характера на территории Карталинского муниципального района на 2015-2017годы.</t>
  </si>
  <si>
    <t>Охват оповещением населения, проживающего в зонах экстренного оповещения</t>
  </si>
  <si>
    <t>Доля зон экстренного оповещения населения, в которых развернуты системы оповещения</t>
  </si>
  <si>
    <t>Проведение модернизации оборудования АСЦО</t>
  </si>
  <si>
    <t>Подключение к Региональной автоматизированной системы централизованного оповещения ЕДДС администрации Карталинского муниципального района</t>
  </si>
  <si>
    <t>Сопряжение территориальной АСЦО с РАСЦО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</si>
  <si>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</si>
  <si>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>Развитие сельского хозяйства Карталинского муниципального района Челябинской области на 2014-2020 годы</t>
  </si>
  <si>
    <t>Зерновые и зернобобовые культуры: все категории хозяйств: валовой сбор ( в весе после доработки)</t>
  </si>
  <si>
    <t>тн</t>
  </si>
  <si>
    <t>Картофель : все категории хозяйств: валовой сбор</t>
  </si>
  <si>
    <t>Овощные культуры, ткрытый грунт: все категории хозяйств: валовой сбор</t>
  </si>
  <si>
    <t>Внесение  минеральных удобрений ( в действующем веществе)</t>
  </si>
  <si>
    <t xml:space="preserve">Внесение органических удобрений </t>
  </si>
  <si>
    <t>Удельный вес площади, засеваемой элитными семенами, в общей площади посевов</t>
  </si>
  <si>
    <t>Производство молока: все категории хозяйств</t>
  </si>
  <si>
    <t>в том числе с\х организации</t>
  </si>
  <si>
    <t>Производство мяса скота и птицы на убой: все категории хозяйств</t>
  </si>
  <si>
    <t>Из них мяса крупного рогатого скота: все категории хозяйств</t>
  </si>
  <si>
    <t>Мяса свиней: все категории хозяйств</t>
  </si>
  <si>
    <t>Мяса птицы : все категории хозяйств</t>
  </si>
  <si>
    <t>Производств яиц : все категории хозяйств</t>
  </si>
  <si>
    <t>тыс.шт.</t>
  </si>
  <si>
    <t xml:space="preserve">Основные с\х конкурсы, совещание передовиков, агрономическое совещание, совещание по воспроизводству стада, объезд полей </t>
  </si>
  <si>
    <t>Проведение районного конкурса в АПК Карталинского района</t>
  </si>
  <si>
    <t>Патриотическое воспитание молодежи Карталинского муниципального района на 2015-2017 годы</t>
  </si>
  <si>
    <t>Количество молодежи, вовлеченной в спортивные кружки и секции</t>
  </si>
  <si>
    <t>Количество молодежи,  занимающейся массовыми видами спорта</t>
  </si>
  <si>
    <t>Количество молодежи, принимающей участие в исследовательских экспедициях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</si>
  <si>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</t>
  </si>
  <si>
    <t>Стабилизация заболеваемости клещевым энцефалитом</t>
  </si>
  <si>
    <t>На 100 тыс.чел.</t>
  </si>
  <si>
    <t>Сводный отчёт по ведомственным программам за 2015 год</t>
  </si>
  <si>
    <t>Наименование ведомственной программы</t>
  </si>
  <si>
    <t>Организация исполнения муниципальных функций Контрольно–счетной палаты КМР на 2015 год и на плановый период 2016 и 2017 годов</t>
  </si>
  <si>
    <t>Количество сотрудников контрольно–счётной палаты КМР, прошедших ежегодное обучение по образовательным програмамм повышения квалификации</t>
  </si>
  <si>
    <t>Количество проводимых проверок за соблюдением установленного порядка управления и распоряжения им–вом в собств–ти муниципального образования</t>
  </si>
  <si>
    <t>Кол–во эксперт.заключений на поступившие проекты решений, муниципальных программ и иных НПА Карталинского муниципального района</t>
  </si>
  <si>
    <t>Внешние проверки годовой отчётности главных распорядителей бюджетных средств</t>
  </si>
  <si>
    <t>Кол–во проверок в учреждениях по исполнению требований ФЗ №44–ФЗ от 05.04.2013 по аудиту закупок</t>
  </si>
  <si>
    <t>Обеспечение функционирования Управления строительства, инфраструктуры и ЖКХ Карталинского муниципального района на 2015 год и плановый период 2016 и 2017 годы (финансовое обеспечение указано в общем по программе)</t>
  </si>
  <si>
    <t>Функционирование отдела архитектуры</t>
  </si>
  <si>
    <t>Выдача градостроительных планов на земляные участки</t>
  </si>
  <si>
    <t>Выдача градостроительных заключений на земляные участки</t>
  </si>
  <si>
    <t>Подготовка актов межведомственных комиссий</t>
  </si>
  <si>
    <t>Количество выданных справок…о переводе (отказе) жилого помещения в нежилое (или наоборот)</t>
  </si>
  <si>
    <t>Количество выданных справок…на строительство объектов кап.строительства</t>
  </si>
  <si>
    <t>Количество выданных справок…на градостроительные планы земел.участков</t>
  </si>
  <si>
    <t>Количество выданных справок…на ввод объекта в эксплуатацию при осущ–нии стр–ва, реконструкции объектов кап.строительства</t>
  </si>
  <si>
    <t>Количество выданных справок…на согласование переустройства (перепланировки) жилого помещения и нежилого помещения, находящегося в жилом доме</t>
  </si>
  <si>
    <t>Кол–во утверждённых схем размещения зем.участков на кадастровом плане территории в соотв.с поступающими запросами</t>
  </si>
  <si>
    <t>Количество выданных актов освид–ния в проведении основ.работ по строительству и реконструкции объектов ИЗС осущ–х с привлечением ср–в матер.капитала</t>
  </si>
  <si>
    <t>Количество…разрешений на основные виды природопользования</t>
  </si>
  <si>
    <t>Количество выданных справок…на установку рекламных конструкций</t>
  </si>
  <si>
    <t>Функционирование отдела жилищно–коммунального хозяйства</t>
  </si>
  <si>
    <t>Контроль за ресурсоснабжающим и организациями</t>
  </si>
  <si>
    <t>Количество выданных разрешений на перевозки пассажиров и багажа</t>
  </si>
  <si>
    <t>Отбор подрядчиков на конкурсной основе и заключение с ними договоров</t>
  </si>
  <si>
    <t>Подписание Паспорта готовности жил.фонда и котельных к работе</t>
  </si>
  <si>
    <t>Подготовка заключений межведомтсвенных комиссий</t>
  </si>
  <si>
    <t>Предоставление отчетов в срок</t>
  </si>
  <si>
    <t>Время распространения обращений, заявлений, жалоб</t>
  </si>
  <si>
    <t>Дни</t>
  </si>
  <si>
    <t>Функционирование отдела строительства</t>
  </si>
  <si>
    <t>Подготовка актов межвед.комиссий по состоянию авто.дорог местного значения</t>
  </si>
  <si>
    <t>Объекты по заявкам руководителей отраслев.отделов администрации…текущего финансового года</t>
  </si>
  <si>
    <t>Предоставление отчётов в срок</t>
  </si>
  <si>
    <t>Время рассмотрения обращений, заявлений, жалоб</t>
  </si>
  <si>
    <t>Инженер по жилищным вопросам</t>
  </si>
  <si>
    <t>Подготовка мероприятий по орг–ции учета…составлению отчет.док–ции согласно Указу президента от 07.05.2008 г. №714</t>
  </si>
  <si>
    <t>Подготовка мероприятий по орг–ции учёта…по отдел.категориям граждан, предусмотренных ФЗ</t>
  </si>
  <si>
    <t>Подготовка мероприятий по орг–ции учёта…в соотв.с пуниципальными программами</t>
  </si>
  <si>
    <t>Кол–во оказанных консультаций гражданам</t>
  </si>
  <si>
    <t>Провкедение жилищно–бытовой комиссии</t>
  </si>
  <si>
    <t>Экономист</t>
  </si>
  <si>
    <t>Подготовка расчетов годового объёма потребления топл.-энерг.ресурсов…</t>
  </si>
  <si>
    <t>Бухгалтер</t>
  </si>
  <si>
    <t>Кол–во проверок расчета бюджет.ср–в, возникающих в св.с регулированием тарифа…</t>
  </si>
  <si>
    <t>Освоение выделенных бюджет.ср–в за отчёт.период</t>
  </si>
  <si>
    <t>Освоение бюджет.ср–в, охваченных муниципал.и ведомств.программами</t>
  </si>
  <si>
    <t>Предоставление бух., нал., статистической отчётности в срок</t>
  </si>
  <si>
    <t>Обеспечение детей–сирот и детей, оставшихся без попечения родителей, лиц из их числа, детей, находщихся под опекой (попечительством) жилой площадью на 2015 и на плановый период 2016 и 2017 годов</t>
  </si>
  <si>
    <t>Количество детей, получивших квартиры</t>
  </si>
  <si>
    <t>Функционирование Управления по имущественной, земельной политике и координации деятельности в сфере государственных и муницпальных услуг Карталинского муниципального района на 2015 год и плановый период 2017 и 2018 годов</t>
  </si>
  <si>
    <t>Количество объектов муниципальной собственности</t>
  </si>
  <si>
    <t>Количество заключенных договоров аренды муниципального имущества (в течение отчетного года)</t>
  </si>
  <si>
    <t>Количество заключенных договоров о передаче муниципального имущества в безвозмездное пользование</t>
  </si>
  <si>
    <t>Количество земельных участков</t>
  </si>
  <si>
    <t>Количество заключенных договоров приватизации земельных участков</t>
  </si>
  <si>
    <t>Количество нормативынх правовых актов</t>
  </si>
  <si>
    <t>Количество МУПов</t>
  </si>
  <si>
    <t>Количество направленных исковых заявлений (в течение отчетного периода)</t>
  </si>
  <si>
    <t>Количество судебных дел (в течение отчетного периода)</t>
  </si>
  <si>
    <t>Количество выписок</t>
  </si>
  <si>
    <t>Организация исполнения муниципальных функций Собранием депутатов Карталинского муниципального района на 2015год и плановый период 2016-2017гг.</t>
  </si>
  <si>
    <t>Проведение организационно- технических мероприятий по разработке проектов планов  работы Собрания депутатов Карталинского муниципального района, постоянных комиссий Собрания депутатов, рабочих и временных депутатских комиссий, обеспечение необходимых условий для осуществления контроля за их выполнением</t>
  </si>
  <si>
    <t>Осуществление организационного, правового, информационного обеспечения заседаний Собрания депутатов, постоянных комиссий, рабочих  и временных депутатских комиссий, депутатских слушаний, публичных слушаний, проводимых по инициативе Собрания депутатов и других мероприятий</t>
  </si>
  <si>
    <t>Осуществление антикоррупционной экспертизы нормативных правовых актов, издаваемых Собранием депутатов, при мониторинге их применения</t>
  </si>
  <si>
    <t>Осуществление организационно-технического сопровождения подготовки к рассмотрению и выпуску правовых актов Собрания депутатов, обеспечение единой системы делопроизводства, работы со служебными документами, обращениями граждан, архивного хранения документов</t>
  </si>
  <si>
    <t>Осуществление организации контроля и проверки исполнения  правовых актов Собрания депутатов, принятие необходимых мер по их  реализации</t>
  </si>
  <si>
    <t>Обеспечеие распространения официальной информации о деятельности Собрания депутатов, подготовка  для публикации в газете " Карталинская новь" и размещения на официальном  сайте Карталинского  муниципального района  нормативно- правовых  и правовых актов Собрания  депутатов,  представление в Правительство Челябинской  области копий  нормативных правовых актов для включения  в региональный регистр</t>
  </si>
  <si>
    <t xml:space="preserve">% </t>
  </si>
  <si>
    <t>Организация приема  избирателей , в том числе  депутатами Собрания депутатов, анализ характера и содержания  обращений граждан</t>
  </si>
  <si>
    <t>Осуществление материально- технического обеспечения  деятельности Собрания депутатов, расходование денежных средств в соответствии с выделенными ассигнованиями, организация бухгалтерского учета и отчетности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</si>
  <si>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</si>
  <si>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    Оценка эффективности</t>
  </si>
  <si>
    <t>Управление социальной защиты населения Карталинского муниципального района</t>
  </si>
  <si>
    <t>Исполнение полномочий по социальной защите в соответствии с федеральным, областным и местным законодательством на 2015год и на плановый период 2016 и 2017 годов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</si>
  <si>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</si>
  <si>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</si>
  <si>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Ежемесячная денежная выплата в соответствии с Законом Челябинской области " О мерах социальной поддержки ветеранов в Челябинской области"</t>
  </si>
  <si>
    <t>Компенсация расходов на оплату жилых помещений и коммунальных услуг в соответствии с Законом Челябинской области " О мерах социальной поддержки ветеранов в Челябинской области"</t>
  </si>
  <si>
    <t>Ежемесячная денежная выплата в соответствии с Законом Челябинской области " О звании "Ветеран труда в Челябинской области"</t>
  </si>
  <si>
    <t>Ежемесячная денежная выплата в соответствии с Законом Челябинской области " О  мерах социальной поддержки жертв политических  репрессий в Челябинской области"</t>
  </si>
  <si>
    <t>Ежемесячное пособие на ребенка в соотвествии с Законом Челябинской области  " О ежемесячном пособии на ребенка"</t>
  </si>
  <si>
    <t>Предоставление граждан субсидий на оплату жилого помещения и коммунальных услуг</t>
  </si>
  <si>
    <t xml:space="preserve">Осуществление мер социальной поддержки граждан, работающих и проживающих в сельских населенных пунктах и рабочих поселках Челябинской области </t>
  </si>
  <si>
    <t>Выплата областного единовременного пособия при рождении ребенка</t>
  </si>
  <si>
    <t xml:space="preserve">Содержание ребенка в семье опекуна, приемной семье, а также вознаграждение, причитающееся приемному родителю в соответствии с Законом Челябинской области " О  мерах социальной поддержки детей- сирот и детей , оставшихся  без попечения родителей, вознаграждении, причитающемся приемному родителю и социальных гарантиях приемной семье. </t>
  </si>
  <si>
    <t xml:space="preserve">Ежемесячная денежная выплата на оплату жилья и коммунальных услуг  многодетной семье в соответствии с Законом Челябинской области  " О статусе и дополнительных мерах социальной  поддержки многодетной семье", а также  вознаграждение, причитающееся приемному родителю в соответствии с Законом Челябинской области  " О мерах социальной поддержки детей- сирот и детей, оставшихся без попечения родителей, вознаграждении, причитающемся  приемным  родителю и социальных гарантиях приемной семье. </t>
  </si>
  <si>
    <t>Возмещение стоимости услуг по погребению и выплата социального пособия на погребение</t>
  </si>
  <si>
    <t>льготы в области социальной  политики за счет средств местного бюджета</t>
  </si>
  <si>
    <t>Копенсация расходов на оплату жилых помещений и коммунальных услуг в соответствии с Законом Челябинской области " О дополнительных мерах социальной защиты  ветеранов в Челябинской области", компенсационные выплаты за пользование услугами связи .</t>
  </si>
  <si>
    <t>Доплаты к пенсиям государственных служащих субъектов РФ и муниципальных служащих.</t>
  </si>
  <si>
    <t>Уплата налога на имущество организаций, земельного и транспортного налогов.</t>
  </si>
  <si>
    <t xml:space="preserve">чел. </t>
  </si>
  <si>
    <t>Расходы за счет средств местного бюджета</t>
  </si>
  <si>
    <t>Реализация полномочий РФ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 (  прекращением деятельности, полномочийфизическими лицами), в соответствии с ФЗ от 19.05.1995г. № 81-ФЗ " Огосударственных пособиях гражданам, имеющих детей".</t>
  </si>
  <si>
    <t>Ежемесячное пособие  по уходу за ребенком в возрасте от полутора до трех лет в соответствии с Законом Челябинской области  " О  ежемесячном пособии по уходу за ребенком в возрасте от полутора до трех лет"</t>
  </si>
  <si>
    <t>Реализация полномочий РФ  по предоставлению отдельных мер социальной поддержки гражданам, подвергшимся воздействию радиации.</t>
  </si>
  <si>
    <t>Реализация полномочий РФ  по осуществлению ежегодной денежной выплаты лицам, награжденным нагрудным знаком " Почетный донор России"</t>
  </si>
  <si>
    <t>чел</t>
  </si>
  <si>
    <t>Развитие муниципальной службы в КМР на 2013-2015гг. ( обучение).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</si>
  <si>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Итого</t>
  </si>
  <si>
    <t xml:space="preserve">                                                                                                                                                                                                            Оценка эффективности</t>
  </si>
  <si>
    <t>Обеспечение деятельности управления социальной защиты населения Карталинского муниципального района на 2015 год и плановый период 2016 и 2017 годы</t>
  </si>
  <si>
    <r>
      <t>Р</t>
    </r>
    <r>
      <rPr>
        <sz val="10"/>
        <color theme="1"/>
        <rFont val="Times New Roman"/>
        <family val="1"/>
        <charset val="204"/>
      </rPr>
      <t>асходы за счет  субсидии местного бюджета на организацию работы органов управления социальной защиты населения муниципальных образований   ( содержание УСЗН)</t>
    </r>
  </si>
  <si>
    <t>Предоставление гражданам субсидий на оплату жилого помещения и коммунальных услуг ( содержание отдела субсидий)</t>
  </si>
  <si>
    <t>Организация и осуществление деятельности по опеке и попечительству ( содержание ОО и П)</t>
  </si>
  <si>
    <t>Социальная поддержка детей- сирот и детей, оставшихся без попечения родителей, находящихся в муниципальных образовательных учреждениях для детей- сирот и детей , оставшихся без попечения родителей ( социальная поддержка детей- сирот)</t>
  </si>
  <si>
    <t xml:space="preserve">                                                                                                                                                                                                               Оценка эффективности</t>
  </si>
  <si>
    <t>Совершенствование управления муниципальными финансами Карталинского муниципального района на 2015г.и плановый период 2016-2017годы</t>
  </si>
  <si>
    <t>Объем расходных обязательств, учтенных в реестре расходных обязательств, в % к общему объему</t>
  </si>
  <si>
    <t>Доля полученных областных средств по отношению к первоначально запланированному объему</t>
  </si>
  <si>
    <t>Доля расходов бюджета муниципального района, формируемых в рамках целевых программ, в общем объеме расходов  бюджета муниципального района</t>
  </si>
  <si>
    <t>Доля субъектов бюджетного  планирования Карталинского муниципального района , предоставивших доклады  к рассмотрению, в общей численности субъектов бюджетного планирования.</t>
  </si>
  <si>
    <t xml:space="preserve">Доля расходов бюджета муниципального района  в составе  муниципальных заданий в общем  объеме планируемых расходов на оказание муниципальных услуг </t>
  </si>
  <si>
    <t>Отношение недопоступления местных налогов от предоставления льгот к общему объему  начисленных местных налогов</t>
  </si>
  <si>
    <t>Отношение резервов по налоговым и неналоговым доходам местных бюджетов к налоговым и неналоговым доходам местных бюджетгов, утвержденным на год</t>
  </si>
  <si>
    <t>Соблюдение установленных законодательством сроков  утверждения сводной бюджетной  росписи бюджета  муниципального района  на очередной финансовый год</t>
  </si>
  <si>
    <t>1/0</t>
  </si>
  <si>
    <t>Превышение кассовых выплат над лимитами бюджетных обязательств и предельными объемами финансирования</t>
  </si>
  <si>
    <t>Доля главных распорядителей , получателей средств бюджета муниципального района и администраторов источников финансирования дефицита бюджета муниципального района, получающих ежемесячную информацию о расходовании средств подведомственными получателями средств бюджета</t>
  </si>
  <si>
    <t>Своевременность проведения расчетов по обязательствам получателей и распорядителей средств бюджета муниципального района</t>
  </si>
  <si>
    <t>Соблюдение срока проведения расчетов получателями средств бюджета выписки из лицевых счетов открытых в Финансовом управлении Карталинского муниципального района</t>
  </si>
  <si>
    <t xml:space="preserve">Доля главных распорядителей , получателей средств бюджета муниципальных образований района, представивших отчетность в соответствии с установленным сроком </t>
  </si>
  <si>
    <t>Доля главных распорядителей средств бюджета и муниципальных образований района, представивших качественную отчетность по отношению к общему количеству</t>
  </si>
  <si>
    <t>Открытость показателей бюджета муниципального района на стадиях его рассмотрения, утверждения и исполнения</t>
  </si>
  <si>
    <t>Соблюдение требований по срокам размещения информационных материалов о деятельности Финансового управления Карталинского муниципального района на официальном сайте и в средствахмассовой информации</t>
  </si>
  <si>
    <t>Уровень автоматизации функций Финансового управления Карталинского муниципального района по осуществлению бюджетного процесса</t>
  </si>
  <si>
    <t>Доля уполномоченных лиц главных распорядителей и получателей средств, получивших сертификаты электронной цифровой подписи</t>
  </si>
  <si>
    <t>Доля муниципальных служащих, успешно прошедших аттестацию</t>
  </si>
  <si>
    <t>Своевременное ( в соответствии с графиком) приобретения товаров, работ, услуг для нужд Финансового управления Карталинского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</si>
  <si>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Оценка эффективности</t>
  </si>
  <si>
    <t>Молодежь Карталинского муниципального района  на 2015год и на плановый период 2016 и 2017 годов</t>
  </si>
  <si>
    <t>Количество молодых людей от 14 до 30лет, привлеченных к участию в мероприятиях Программы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</si>
  <si>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Итого</t>
  </si>
  <si>
    <t>Основные направрления развития культуры и спорта Карталинского муниципального района на 2015год и плановый период 2016 и 2017 годов</t>
  </si>
  <si>
    <t>Количество  посещений           ( МУ ЦБС)</t>
  </si>
  <si>
    <t>Количество обучающихся       ( ДШИ)</t>
  </si>
  <si>
    <t>Количество участников кружковой деятельности          ( МУ МДК " Россия")</t>
  </si>
  <si>
    <t>Количество методических дней ( МУ РОМЦ)</t>
  </si>
  <si>
    <t>Количество посетителей выставок ( МУ ИКР)</t>
  </si>
  <si>
    <t>Выполнение функций в рамках полномочия УДКСМ</t>
  </si>
  <si>
    <t>Количество учащихся в МКУ ДОД ДЮСШ" Локомотив"</t>
  </si>
  <si>
    <t>Количество учащихся в МУ ДОД ДЮСШ</t>
  </si>
  <si>
    <t>Количество населения привлекаемого к пользованию услугами физ-оздоровит. Напр.</t>
  </si>
  <si>
    <t>Основные направления  реализации полномочий органов местного самоуправления в сфере образования в Карталинском муниципальном районе на 2015год и плановый период 2016 и 2017 годов</t>
  </si>
  <si>
    <t>Охват детей дошкольнымобразованием</t>
  </si>
  <si>
    <t>Доля учащихся, завершивших образование данного уровня в прошедшем учебном году</t>
  </si>
  <si>
    <t>Удельный вес детей первой и второй групп здоровья в общей численности учащихся общеобразовательных учреждений</t>
  </si>
  <si>
    <t>Охват детей и подростков программами дополнительного образования в общеобразовательных учреждениях и в учреждениях дополнительного образования детей</t>
  </si>
  <si>
    <t>Социальное обслуживание Карталинского муниципального района на 2014-2016годы</t>
  </si>
  <si>
    <t>Повышение качества социального обслуживания населения</t>
  </si>
  <si>
    <t xml:space="preserve">                                                                                                                                                                                                                 Оценка эффективности</t>
  </si>
  <si>
    <t>Улучшение  условий  и охраны труда на территории Карталинского муниципального района на 2015-2017годы</t>
  </si>
  <si>
    <t>Проведение ежегодного мониторинга и анализа состояния условий и охраны труда на территории Карталинского муниципального райна</t>
  </si>
  <si>
    <t>Количество публикаций в СМИ</t>
  </si>
  <si>
    <t>Количество публикаций через интернет ресурсы</t>
  </si>
  <si>
    <t>Организация подготовки и  проведения мероприятий в рамках Всемирного дня охраны труда (  семинары, совещания, выствки, конкурсы)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</si>
  <si>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Итого</t>
  </si>
  <si>
    <t>Выравнивание бюджетной обеспеченности поселений Карталинского муниципального района на 2015г. и на плановый период 2016и 2017 годов</t>
  </si>
  <si>
    <t>Наличие утвержденной методики распределения дотаций на выравнивание бюджетной обеспеченности поселений</t>
  </si>
  <si>
    <t>да/ нет</t>
  </si>
  <si>
    <t>да</t>
  </si>
  <si>
    <t>Информационная доступность расчетов по распределению средств местного бюджета, направленных на выравнивание бюджетной обеспеченности поселений</t>
  </si>
  <si>
    <t>да/нет</t>
  </si>
  <si>
    <t>Величина разрыва в уровне расчетной бюджетной обеспеченности между обеспеченным и менее обеспеченным поселением после выравнивания</t>
  </si>
  <si>
    <t>раз</t>
  </si>
  <si>
    <t>&lt;2,4</t>
  </si>
  <si>
    <t>Поддержка усилий органов местного самоуправления по обеспечению сбалансированности бюджетов поселений Карталинского муниципального района на 2015год</t>
  </si>
  <si>
    <t>Отсутствие кредиторской задолженности по выплате заработной платы  работникам бюджетной сферы</t>
  </si>
  <si>
    <t>Объем просроченной кредиторской задолженности в процентах к годовым расходам местных бюджетов</t>
  </si>
  <si>
    <t>Сокращение объема просроченной кредиторской задолженности по сравнению с началом текущего финансового года</t>
  </si>
  <si>
    <t>Удельный вес поселений, охваченных системой мониторинга исполнения местных бюджетов</t>
  </si>
  <si>
    <t>Функционирование Управления сельского хозяйства Карталинского муниципального района Челябинской области на 2014-2020годы</t>
  </si>
  <si>
    <t>Обеспечение своевременности и высокого качества предоставленной бухгалтерской, финансовой отчетности, отчетов по животноводству и растениеводству в Министерство сельского хозяйства Челябинской области, в финансовое управление Карталинского муниципального района</t>
  </si>
  <si>
    <t xml:space="preserve">Мониторинг и анализ реализации ведомственной  целевой программы " Функционирование Управления сельского хозяйства и продовольствия Карталинского муниципального района на 2015и плановый период 2016 и 2017 годов </t>
  </si>
  <si>
    <t xml:space="preserve">                                                                                                                                                                                                                                   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</si>
</sst>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workbookViewId="0">
      <selection activeCell="B181" sqref="B181"/>
    </sheetView>
  </sheetViews>
  <sheetFormatPr defaultRowHeight="15" x14ac:dyDescent="0.25"/>
  <cols>
    <col min="1" max="1" width="22" customWidth="1"/>
    <col min="2" max="2" width="20.42578125" customWidth="1"/>
    <col min="3" max="3" width="8.140625" customWidth="1"/>
    <col min="7" max="8" width="13.85546875" customWidth="1"/>
  </cols>
  <sheetData>
    <row r="1" spans="1:10" x14ac:dyDescent="0.25">
      <c r="A1" t="s">
        <v>0</v>
      </c>
    </row>
    <row r="3" spans="1:10" ht="38.25" x14ac:dyDescent="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x14ac:dyDescent="0.25">
      <c r="A4" s="3" t="s">
        <v>12</v>
      </c>
      <c r="B4" s="2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4" t="s">
        <v>21</v>
      </c>
    </row>
    <row r="5" spans="1:10" ht="40.5" customHeight="1" x14ac:dyDescent="0.25">
      <c r="A5" s="5" t="s">
        <v>22</v>
      </c>
      <c r="B5" s="6" t="s">
        <v>23</v>
      </c>
      <c r="C5" s="7" t="s">
        <v>24</v>
      </c>
      <c r="D5" s="8">
        <v>1</v>
      </c>
      <c r="E5" s="8">
        <v>1</v>
      </c>
      <c r="F5" s="8">
        <f>E5/D5</f>
        <v>1</v>
      </c>
      <c r="G5" s="8">
        <v>679</v>
      </c>
      <c r="H5" s="8">
        <v>679</v>
      </c>
      <c r="I5" s="8">
        <f>H5/G5</f>
        <v>1</v>
      </c>
      <c r="J5" s="8">
        <f>F5/I5</f>
        <v>1</v>
      </c>
    </row>
    <row r="6" spans="1:10" ht="37.5" customHeight="1" x14ac:dyDescent="0.25">
      <c r="A6" s="9"/>
      <c r="B6" s="10" t="s">
        <v>25</v>
      </c>
      <c r="C6" s="7" t="s">
        <v>24</v>
      </c>
      <c r="D6" s="11">
        <v>1</v>
      </c>
      <c r="E6" s="11">
        <v>1</v>
      </c>
      <c r="F6" s="11">
        <f>E6/D6</f>
        <v>1</v>
      </c>
      <c r="G6" s="8">
        <v>3346</v>
      </c>
      <c r="H6" s="8">
        <v>3346</v>
      </c>
      <c r="I6" s="11">
        <f>H6/G6</f>
        <v>1</v>
      </c>
      <c r="J6" s="11">
        <f>F6/I6</f>
        <v>1</v>
      </c>
    </row>
    <row r="7" spans="1:10" x14ac:dyDescent="0.25">
      <c r="A7" s="12" t="s">
        <v>26</v>
      </c>
      <c r="B7" s="13"/>
      <c r="C7" s="13"/>
      <c r="D7" s="13"/>
      <c r="E7" s="13"/>
      <c r="F7" s="13"/>
      <c r="G7" s="13"/>
      <c r="H7" s="13"/>
      <c r="I7" s="14"/>
      <c r="J7" s="8">
        <f>J5+J6</f>
        <v>2</v>
      </c>
    </row>
    <row r="8" spans="1:10" x14ac:dyDescent="0.25">
      <c r="A8" s="15" t="s">
        <v>27</v>
      </c>
      <c r="B8" s="13"/>
      <c r="C8" s="13"/>
      <c r="D8" s="13"/>
      <c r="E8" s="13"/>
      <c r="F8" s="13"/>
      <c r="G8" s="13"/>
      <c r="H8" s="13"/>
      <c r="I8" s="14"/>
      <c r="J8" s="11">
        <f>J7/2</f>
        <v>1</v>
      </c>
    </row>
    <row r="9" spans="1:10" ht="69" customHeight="1" x14ac:dyDescent="0.25">
      <c r="A9" s="16" t="s">
        <v>28</v>
      </c>
      <c r="B9" s="17" t="s">
        <v>29</v>
      </c>
      <c r="C9" s="7" t="s">
        <v>30</v>
      </c>
      <c r="D9" s="8">
        <v>92</v>
      </c>
      <c r="E9" s="8">
        <v>68.099999999999994</v>
      </c>
      <c r="F9" s="8">
        <f>E9/D9</f>
        <v>0.74021739130434772</v>
      </c>
      <c r="G9" s="18">
        <v>3661.2</v>
      </c>
      <c r="H9" s="18">
        <v>3661.2</v>
      </c>
      <c r="I9" s="18">
        <f>H9/G9</f>
        <v>1</v>
      </c>
      <c r="J9" s="8">
        <f>F9/I9</f>
        <v>0.74021739130434772</v>
      </c>
    </row>
    <row r="10" spans="1:10" ht="69.75" customHeight="1" x14ac:dyDescent="0.25">
      <c r="A10" s="19"/>
      <c r="B10" s="10" t="s">
        <v>31</v>
      </c>
      <c r="C10" s="11" t="s">
        <v>30</v>
      </c>
      <c r="D10" s="11">
        <v>2</v>
      </c>
      <c r="E10" s="11" t="s">
        <v>32</v>
      </c>
      <c r="F10" s="11">
        <v>1</v>
      </c>
      <c r="G10" s="20"/>
      <c r="H10" s="20"/>
      <c r="I10" s="20"/>
      <c r="J10" s="11">
        <f>F10/I9</f>
        <v>1</v>
      </c>
    </row>
    <row r="11" spans="1:10" ht="42.75" customHeight="1" x14ac:dyDescent="0.25">
      <c r="A11" s="19"/>
      <c r="B11" s="10" t="s">
        <v>33</v>
      </c>
      <c r="C11" s="11" t="s">
        <v>30</v>
      </c>
      <c r="D11" s="11">
        <v>10</v>
      </c>
      <c r="E11" s="11">
        <v>6.4</v>
      </c>
      <c r="F11" s="11">
        <f>D11/E11</f>
        <v>1.5625</v>
      </c>
      <c r="G11" s="20"/>
      <c r="H11" s="20"/>
      <c r="I11" s="20"/>
      <c r="J11" s="11">
        <f>F11/I9</f>
        <v>1.5625</v>
      </c>
    </row>
    <row r="12" spans="1:10" ht="39.75" customHeight="1" x14ac:dyDescent="0.25">
      <c r="A12" s="19"/>
      <c r="B12" s="10" t="s">
        <v>34</v>
      </c>
      <c r="C12" s="11" t="s">
        <v>30</v>
      </c>
      <c r="D12" s="11">
        <v>75</v>
      </c>
      <c r="E12" s="11">
        <v>75</v>
      </c>
      <c r="F12" s="11">
        <f>E12/D12</f>
        <v>1</v>
      </c>
      <c r="G12" s="20"/>
      <c r="H12" s="20"/>
      <c r="I12" s="20"/>
      <c r="J12" s="11">
        <f>F12/I9</f>
        <v>1</v>
      </c>
    </row>
    <row r="13" spans="1:10" ht="67.5" customHeight="1" x14ac:dyDescent="0.25">
      <c r="A13" s="19"/>
      <c r="B13" s="17" t="s">
        <v>35</v>
      </c>
      <c r="C13" s="7" t="s">
        <v>30</v>
      </c>
      <c r="D13" s="8">
        <v>97</v>
      </c>
      <c r="E13" s="8">
        <v>91.5</v>
      </c>
      <c r="F13" s="8">
        <f>E13/D13</f>
        <v>0.94329896907216493</v>
      </c>
      <c r="G13" s="20"/>
      <c r="H13" s="20"/>
      <c r="I13" s="20"/>
      <c r="J13" s="8">
        <f>F13/I9</f>
        <v>0.94329896907216493</v>
      </c>
    </row>
    <row r="14" spans="1:10" ht="54" customHeight="1" x14ac:dyDescent="0.25">
      <c r="A14" s="21"/>
      <c r="B14" s="10" t="s">
        <v>36</v>
      </c>
      <c r="C14" s="11" t="s">
        <v>30</v>
      </c>
      <c r="D14" s="11">
        <v>11</v>
      </c>
      <c r="E14" s="11">
        <v>6.4</v>
      </c>
      <c r="F14" s="11">
        <f>E14/D14</f>
        <v>0.5818181818181819</v>
      </c>
      <c r="G14" s="22"/>
      <c r="H14" s="22"/>
      <c r="I14" s="22"/>
      <c r="J14" s="11">
        <f>F14/I9</f>
        <v>0.5818181818181819</v>
      </c>
    </row>
    <row r="15" spans="1:10" x14ac:dyDescent="0.25">
      <c r="A15" s="12" t="s">
        <v>26</v>
      </c>
      <c r="B15" s="13"/>
      <c r="C15" s="13"/>
      <c r="D15" s="13"/>
      <c r="E15" s="13"/>
      <c r="F15" s="13"/>
      <c r="G15" s="13"/>
      <c r="H15" s="13"/>
      <c r="I15" s="14"/>
      <c r="J15" s="8">
        <f>J9+J10+J11+J12+J13+J14</f>
        <v>5.8278345421946947</v>
      </c>
    </row>
    <row r="16" spans="1:10" x14ac:dyDescent="0.25">
      <c r="A16" s="15" t="s">
        <v>27</v>
      </c>
      <c r="B16" s="13"/>
      <c r="C16" s="13"/>
      <c r="D16" s="13"/>
      <c r="E16" s="13"/>
      <c r="F16" s="13"/>
      <c r="G16" s="13"/>
      <c r="H16" s="13"/>
      <c r="I16" s="14"/>
      <c r="J16" s="11">
        <f>J15/6</f>
        <v>0.97130575703244915</v>
      </c>
    </row>
    <row r="17" spans="1:10" ht="54" customHeight="1" x14ac:dyDescent="0.25">
      <c r="A17" s="23" t="s">
        <v>37</v>
      </c>
      <c r="B17" s="17" t="s">
        <v>38</v>
      </c>
      <c r="C17" s="7" t="s">
        <v>39</v>
      </c>
      <c r="D17" s="8" t="s">
        <v>32</v>
      </c>
      <c r="E17" s="8" t="s">
        <v>32</v>
      </c>
      <c r="F17" s="8">
        <v>1</v>
      </c>
      <c r="G17" s="18">
        <v>2440.8000000000002</v>
      </c>
      <c r="H17" s="18">
        <v>2440.3000000000002</v>
      </c>
      <c r="I17" s="18">
        <f>G17/H17</f>
        <v>1.0002048928410441</v>
      </c>
      <c r="J17" s="8">
        <f>F17/I17</f>
        <v>0.99979514913143241</v>
      </c>
    </row>
    <row r="18" spans="1:10" ht="54" customHeight="1" x14ac:dyDescent="0.25">
      <c r="A18" s="24"/>
      <c r="B18" s="10" t="s">
        <v>40</v>
      </c>
      <c r="C18" s="11" t="s">
        <v>30</v>
      </c>
      <c r="D18" s="11">
        <v>73</v>
      </c>
      <c r="E18" s="11">
        <v>67.7</v>
      </c>
      <c r="F18" s="11">
        <f>E18/D18</f>
        <v>0.92739726027397262</v>
      </c>
      <c r="G18" s="20"/>
      <c r="H18" s="20"/>
      <c r="I18" s="20"/>
      <c r="J18" s="11">
        <f>F18/I17</f>
        <v>0.92720728213969827</v>
      </c>
    </row>
    <row r="19" spans="1:10" ht="52.5" customHeight="1" x14ac:dyDescent="0.25">
      <c r="A19" s="24"/>
      <c r="B19" s="10" t="s">
        <v>41</v>
      </c>
      <c r="C19" s="11" t="s">
        <v>42</v>
      </c>
      <c r="D19" s="11">
        <v>673</v>
      </c>
      <c r="E19" s="11">
        <v>623</v>
      </c>
      <c r="F19" s="11">
        <f>E19/D19</f>
        <v>0.9257057949479941</v>
      </c>
      <c r="G19" s="20"/>
      <c r="H19" s="20"/>
      <c r="I19" s="20"/>
      <c r="J19" s="11">
        <f>F19/I17</f>
        <v>0.92551616331186093</v>
      </c>
    </row>
    <row r="20" spans="1:10" x14ac:dyDescent="0.25">
      <c r="A20" s="12" t="s">
        <v>26</v>
      </c>
      <c r="B20" s="13"/>
      <c r="C20" s="13"/>
      <c r="D20" s="13"/>
      <c r="E20" s="13"/>
      <c r="F20" s="13"/>
      <c r="G20" s="13"/>
      <c r="H20" s="13"/>
      <c r="I20" s="14"/>
      <c r="J20" s="8">
        <f>J17+J18+J19</f>
        <v>2.8525185945829916</v>
      </c>
    </row>
    <row r="21" spans="1:10" x14ac:dyDescent="0.25">
      <c r="A21" s="15" t="s">
        <v>27</v>
      </c>
      <c r="B21" s="13"/>
      <c r="C21" s="13"/>
      <c r="D21" s="13"/>
      <c r="E21" s="13"/>
      <c r="F21" s="13"/>
      <c r="G21" s="13"/>
      <c r="H21" s="13"/>
      <c r="I21" s="14"/>
      <c r="J21" s="11">
        <f>J20/3</f>
        <v>0.95083953152766387</v>
      </c>
    </row>
    <row r="22" spans="1:10" ht="67.5" customHeight="1" x14ac:dyDescent="0.25">
      <c r="A22" s="23" t="s">
        <v>43</v>
      </c>
      <c r="B22" s="17" t="s">
        <v>44</v>
      </c>
      <c r="C22" s="7" t="s">
        <v>24</v>
      </c>
      <c r="D22" s="8">
        <v>1</v>
      </c>
      <c r="E22" s="8">
        <v>1</v>
      </c>
      <c r="F22" s="8">
        <f>E22/D22</f>
        <v>1</v>
      </c>
      <c r="G22" s="8">
        <v>82.3</v>
      </c>
      <c r="H22" s="8">
        <v>82.3</v>
      </c>
      <c r="I22" s="8">
        <f>H22/G22</f>
        <v>1</v>
      </c>
      <c r="J22" s="8">
        <f>F22/I22</f>
        <v>1</v>
      </c>
    </row>
    <row r="23" spans="1:10" ht="41.25" customHeight="1" x14ac:dyDescent="0.25">
      <c r="A23" s="25"/>
      <c r="B23" s="10" t="s">
        <v>45</v>
      </c>
      <c r="C23" s="7" t="s">
        <v>24</v>
      </c>
      <c r="D23" s="8">
        <v>1</v>
      </c>
      <c r="E23" s="8">
        <v>1</v>
      </c>
      <c r="F23" s="8">
        <f t="shared" ref="F23:F29" si="0">E23/D23</f>
        <v>1</v>
      </c>
      <c r="G23" s="11">
        <v>19.8</v>
      </c>
      <c r="H23" s="11">
        <v>19.8</v>
      </c>
      <c r="I23" s="8">
        <f t="shared" ref="I23:I29" si="1">H23/G23</f>
        <v>1</v>
      </c>
      <c r="J23" s="8">
        <f t="shared" ref="J23:J29" si="2">F23/I23</f>
        <v>1</v>
      </c>
    </row>
    <row r="24" spans="1:10" ht="66.75" customHeight="1" x14ac:dyDescent="0.25">
      <c r="A24" s="25"/>
      <c r="B24" s="10" t="s">
        <v>46</v>
      </c>
      <c r="C24" s="7" t="s">
        <v>24</v>
      </c>
      <c r="D24" s="8">
        <v>1</v>
      </c>
      <c r="E24" s="8">
        <v>1</v>
      </c>
      <c r="F24" s="8">
        <f t="shared" si="0"/>
        <v>1</v>
      </c>
      <c r="G24" s="11">
        <v>1373</v>
      </c>
      <c r="H24" s="11">
        <v>1331.4</v>
      </c>
      <c r="I24" s="8">
        <f t="shared" si="1"/>
        <v>0.969701383831027</v>
      </c>
      <c r="J24" s="8">
        <f t="shared" si="2"/>
        <v>1.0312453056932551</v>
      </c>
    </row>
    <row r="25" spans="1:10" ht="55.5" customHeight="1" x14ac:dyDescent="0.25">
      <c r="A25" s="25"/>
      <c r="B25" s="10" t="s">
        <v>47</v>
      </c>
      <c r="C25" s="7" t="s">
        <v>24</v>
      </c>
      <c r="D25" s="8">
        <v>1</v>
      </c>
      <c r="E25" s="8">
        <v>1</v>
      </c>
      <c r="F25" s="8">
        <f t="shared" si="0"/>
        <v>1</v>
      </c>
      <c r="G25" s="11">
        <v>62.4</v>
      </c>
      <c r="H25" s="11">
        <v>62.4</v>
      </c>
      <c r="I25" s="8">
        <f t="shared" si="1"/>
        <v>1</v>
      </c>
      <c r="J25" s="8">
        <f t="shared" si="2"/>
        <v>1</v>
      </c>
    </row>
    <row r="26" spans="1:10" ht="35.25" customHeight="1" x14ac:dyDescent="0.25">
      <c r="A26" s="25"/>
      <c r="B26" s="10" t="s">
        <v>48</v>
      </c>
      <c r="C26" s="7" t="s">
        <v>24</v>
      </c>
      <c r="D26" s="8">
        <v>1</v>
      </c>
      <c r="E26" s="8">
        <v>1</v>
      </c>
      <c r="F26" s="8">
        <f t="shared" si="0"/>
        <v>1</v>
      </c>
      <c r="G26" s="11">
        <v>54.6</v>
      </c>
      <c r="H26" s="11">
        <v>54.6</v>
      </c>
      <c r="I26" s="8">
        <f t="shared" si="1"/>
        <v>1</v>
      </c>
      <c r="J26" s="8">
        <f t="shared" si="2"/>
        <v>1</v>
      </c>
    </row>
    <row r="27" spans="1:10" ht="29.25" customHeight="1" x14ac:dyDescent="0.25">
      <c r="A27" s="25"/>
      <c r="B27" s="10" t="s">
        <v>49</v>
      </c>
      <c r="C27" s="7" t="s">
        <v>24</v>
      </c>
      <c r="D27" s="8">
        <v>1</v>
      </c>
      <c r="E27" s="8">
        <v>1</v>
      </c>
      <c r="F27" s="8">
        <f t="shared" si="0"/>
        <v>1</v>
      </c>
      <c r="G27" s="11">
        <v>27.3</v>
      </c>
      <c r="H27" s="11">
        <v>27.3</v>
      </c>
      <c r="I27" s="8">
        <f t="shared" si="1"/>
        <v>1</v>
      </c>
      <c r="J27" s="8">
        <f t="shared" si="2"/>
        <v>1</v>
      </c>
    </row>
    <row r="28" spans="1:10" ht="30.75" customHeight="1" x14ac:dyDescent="0.25">
      <c r="A28" s="25"/>
      <c r="B28" s="10" t="s">
        <v>50</v>
      </c>
      <c r="C28" s="7" t="s">
        <v>24</v>
      </c>
      <c r="D28" s="8">
        <v>1</v>
      </c>
      <c r="E28" s="8">
        <v>1</v>
      </c>
      <c r="F28" s="8">
        <f t="shared" si="0"/>
        <v>1</v>
      </c>
      <c r="G28" s="11">
        <v>90</v>
      </c>
      <c r="H28" s="11">
        <v>90</v>
      </c>
      <c r="I28" s="8">
        <f t="shared" si="1"/>
        <v>1</v>
      </c>
      <c r="J28" s="8">
        <f t="shared" si="2"/>
        <v>1</v>
      </c>
    </row>
    <row r="29" spans="1:10" ht="39" customHeight="1" x14ac:dyDescent="0.25">
      <c r="A29" s="26"/>
      <c r="B29" s="10" t="s">
        <v>51</v>
      </c>
      <c r="C29" s="7" t="s">
        <v>24</v>
      </c>
      <c r="D29" s="8">
        <v>1</v>
      </c>
      <c r="E29" s="8">
        <v>1</v>
      </c>
      <c r="F29" s="8">
        <f t="shared" si="0"/>
        <v>1</v>
      </c>
      <c r="G29" s="11">
        <v>386.9</v>
      </c>
      <c r="H29" s="11">
        <v>386.9</v>
      </c>
      <c r="I29" s="8">
        <f t="shared" si="1"/>
        <v>1</v>
      </c>
      <c r="J29" s="8">
        <f t="shared" si="2"/>
        <v>1</v>
      </c>
    </row>
    <row r="30" spans="1:10" x14ac:dyDescent="0.25">
      <c r="A30" s="12" t="s">
        <v>26</v>
      </c>
      <c r="B30" s="13"/>
      <c r="C30" s="13"/>
      <c r="D30" s="13"/>
      <c r="E30" s="13"/>
      <c r="F30" s="13"/>
      <c r="G30" s="13"/>
      <c r="H30" s="13"/>
      <c r="I30" s="14"/>
      <c r="J30" s="8">
        <f>J22+J23+J24+J25+J26+J27+J28+J29</f>
        <v>8.031245305693254</v>
      </c>
    </row>
    <row r="31" spans="1:10" x14ac:dyDescent="0.25">
      <c r="A31" s="15" t="s">
        <v>27</v>
      </c>
      <c r="B31" s="13"/>
      <c r="C31" s="13"/>
      <c r="D31" s="13"/>
      <c r="E31" s="13"/>
      <c r="F31" s="13"/>
      <c r="G31" s="13"/>
      <c r="H31" s="13"/>
      <c r="I31" s="14"/>
      <c r="J31" s="11">
        <f>J30/8</f>
        <v>1.0039056632116568</v>
      </c>
    </row>
    <row r="32" spans="1:10" ht="91.5" customHeight="1" x14ac:dyDescent="0.25">
      <c r="A32" s="27" t="s">
        <v>52</v>
      </c>
      <c r="B32" s="10" t="s">
        <v>53</v>
      </c>
      <c r="C32" s="11" t="s">
        <v>30</v>
      </c>
      <c r="D32" s="11">
        <v>92</v>
      </c>
      <c r="E32" s="11">
        <v>100</v>
      </c>
      <c r="F32" s="11">
        <f>E32/D32</f>
        <v>1.0869565217391304</v>
      </c>
      <c r="G32" s="28">
        <v>1690.5</v>
      </c>
      <c r="H32" s="28">
        <v>1690.5</v>
      </c>
      <c r="I32" s="28">
        <f>H32/G32</f>
        <v>1</v>
      </c>
      <c r="J32" s="11">
        <f>F32/I32</f>
        <v>1.0869565217391304</v>
      </c>
    </row>
    <row r="33" spans="1:10" ht="79.5" customHeight="1" x14ac:dyDescent="0.25">
      <c r="A33" s="25"/>
      <c r="B33" s="10" t="s">
        <v>54</v>
      </c>
      <c r="C33" s="11" t="s">
        <v>30</v>
      </c>
      <c r="D33" s="11">
        <v>16.600000000000001</v>
      </c>
      <c r="E33" s="11">
        <v>90</v>
      </c>
      <c r="F33" s="11">
        <f t="shared" ref="F33:F41" si="3">E33/D33</f>
        <v>5.4216867469879517</v>
      </c>
      <c r="G33" s="20"/>
      <c r="H33" s="20"/>
      <c r="I33" s="20"/>
      <c r="J33" s="11">
        <f>F33/I32</f>
        <v>5.4216867469879517</v>
      </c>
    </row>
    <row r="34" spans="1:10" ht="66.75" customHeight="1" x14ac:dyDescent="0.25">
      <c r="A34" s="25"/>
      <c r="B34" s="10" t="s">
        <v>55</v>
      </c>
      <c r="C34" s="11" t="s">
        <v>30</v>
      </c>
      <c r="D34" s="11">
        <v>100</v>
      </c>
      <c r="E34" s="11">
        <v>100</v>
      </c>
      <c r="F34" s="11">
        <f t="shared" si="3"/>
        <v>1</v>
      </c>
      <c r="G34" s="20"/>
      <c r="H34" s="20"/>
      <c r="I34" s="20"/>
      <c r="J34" s="11">
        <f>F34/I32</f>
        <v>1</v>
      </c>
    </row>
    <row r="35" spans="1:10" ht="30.75" customHeight="1" x14ac:dyDescent="0.25">
      <c r="A35" s="25"/>
      <c r="B35" s="10" t="s">
        <v>56</v>
      </c>
      <c r="C35" s="11" t="s">
        <v>30</v>
      </c>
      <c r="D35" s="11">
        <v>100</v>
      </c>
      <c r="E35" s="11">
        <v>100</v>
      </c>
      <c r="F35" s="11">
        <f t="shared" si="3"/>
        <v>1</v>
      </c>
      <c r="G35" s="20"/>
      <c r="H35" s="20"/>
      <c r="I35" s="20"/>
      <c r="J35" s="11">
        <f>F35/I32</f>
        <v>1</v>
      </c>
    </row>
    <row r="36" spans="1:10" ht="89.25" x14ac:dyDescent="0.25">
      <c r="A36" s="25"/>
      <c r="B36" s="10" t="s">
        <v>57</v>
      </c>
      <c r="C36" s="11" t="s">
        <v>58</v>
      </c>
      <c r="D36" s="11">
        <v>8</v>
      </c>
      <c r="E36" s="11">
        <v>7</v>
      </c>
      <c r="F36" s="11">
        <f>D36/E36</f>
        <v>1.1428571428571428</v>
      </c>
      <c r="G36" s="20"/>
      <c r="H36" s="20"/>
      <c r="I36" s="20"/>
      <c r="J36" s="11">
        <f>F36/I32</f>
        <v>1.1428571428571428</v>
      </c>
    </row>
    <row r="37" spans="1:10" ht="41.25" customHeight="1" x14ac:dyDescent="0.25">
      <c r="A37" s="25"/>
      <c r="B37" s="10" t="s">
        <v>59</v>
      </c>
      <c r="C37" s="11" t="s">
        <v>42</v>
      </c>
      <c r="D37" s="11">
        <v>28</v>
      </c>
      <c r="E37" s="11">
        <v>28</v>
      </c>
      <c r="F37" s="11">
        <f t="shared" si="3"/>
        <v>1</v>
      </c>
      <c r="G37" s="20"/>
      <c r="H37" s="20"/>
      <c r="I37" s="20"/>
      <c r="J37" s="11">
        <f>F37/I32</f>
        <v>1</v>
      </c>
    </row>
    <row r="38" spans="1:10" ht="65.25" customHeight="1" x14ac:dyDescent="0.25">
      <c r="A38" s="25"/>
      <c r="B38" s="10" t="s">
        <v>60</v>
      </c>
      <c r="C38" s="11" t="s">
        <v>30</v>
      </c>
      <c r="D38" s="11">
        <v>32</v>
      </c>
      <c r="E38" s="11">
        <v>32</v>
      </c>
      <c r="F38" s="11">
        <f t="shared" si="3"/>
        <v>1</v>
      </c>
      <c r="G38" s="20"/>
      <c r="H38" s="20"/>
      <c r="I38" s="20"/>
      <c r="J38" s="11">
        <f>F38/I32</f>
        <v>1</v>
      </c>
    </row>
    <row r="39" spans="1:10" ht="42.75" customHeight="1" x14ac:dyDescent="0.25">
      <c r="A39" s="25"/>
      <c r="B39" s="10" t="s">
        <v>61</v>
      </c>
      <c r="C39" s="11" t="s">
        <v>30</v>
      </c>
      <c r="D39" s="11">
        <v>13</v>
      </c>
      <c r="E39" s="11">
        <v>13</v>
      </c>
      <c r="F39" s="11">
        <f t="shared" si="3"/>
        <v>1</v>
      </c>
      <c r="G39" s="20"/>
      <c r="H39" s="20"/>
      <c r="I39" s="20"/>
      <c r="J39" s="11">
        <f>F39/I32</f>
        <v>1</v>
      </c>
    </row>
    <row r="40" spans="1:10" ht="54.75" customHeight="1" x14ac:dyDescent="0.25">
      <c r="A40" s="25"/>
      <c r="B40" s="10" t="s">
        <v>62</v>
      </c>
      <c r="C40" s="11" t="s">
        <v>30</v>
      </c>
      <c r="D40" s="11">
        <v>5</v>
      </c>
      <c r="E40" s="11">
        <v>5</v>
      </c>
      <c r="F40" s="11">
        <f t="shared" si="3"/>
        <v>1</v>
      </c>
      <c r="G40" s="20"/>
      <c r="H40" s="20"/>
      <c r="I40" s="20"/>
      <c r="J40" s="11">
        <f>F40/I32</f>
        <v>1</v>
      </c>
    </row>
    <row r="41" spans="1:10" ht="54.75" customHeight="1" x14ac:dyDescent="0.25">
      <c r="A41" s="26"/>
      <c r="B41" s="10" t="s">
        <v>63</v>
      </c>
      <c r="C41" s="11" t="s">
        <v>30</v>
      </c>
      <c r="D41" s="11">
        <v>5</v>
      </c>
      <c r="E41" s="11">
        <v>6</v>
      </c>
      <c r="F41" s="11">
        <f t="shared" si="3"/>
        <v>1.2</v>
      </c>
      <c r="G41" s="22"/>
      <c r="H41" s="22"/>
      <c r="I41" s="22"/>
      <c r="J41" s="11">
        <f>F41/I32</f>
        <v>1.2</v>
      </c>
    </row>
    <row r="42" spans="1:10" x14ac:dyDescent="0.25">
      <c r="A42" s="12" t="s">
        <v>26</v>
      </c>
      <c r="B42" s="13"/>
      <c r="C42" s="13"/>
      <c r="D42" s="13"/>
      <c r="E42" s="13"/>
      <c r="F42" s="13"/>
      <c r="G42" s="13"/>
      <c r="H42" s="13"/>
      <c r="I42" s="14"/>
      <c r="J42" s="8">
        <f>J41+J40+J39+J38+J37+J36+J35+J34+J33+J32</f>
        <v>14.851500411584226</v>
      </c>
    </row>
    <row r="43" spans="1:10" x14ac:dyDescent="0.25">
      <c r="A43" s="15" t="s">
        <v>27</v>
      </c>
      <c r="B43" s="13"/>
      <c r="C43" s="13"/>
      <c r="D43" s="13"/>
      <c r="E43" s="13"/>
      <c r="F43" s="13"/>
      <c r="G43" s="13"/>
      <c r="H43" s="13"/>
      <c r="I43" s="14"/>
      <c r="J43" s="11">
        <f>J42/10</f>
        <v>1.4851500411584226</v>
      </c>
    </row>
    <row r="44" spans="1:10" ht="58.5" customHeight="1" x14ac:dyDescent="0.25">
      <c r="A44" s="16" t="s">
        <v>64</v>
      </c>
      <c r="B44" s="17" t="s">
        <v>65</v>
      </c>
      <c r="C44" s="7" t="s">
        <v>24</v>
      </c>
      <c r="D44" s="8">
        <v>1</v>
      </c>
      <c r="E44" s="8">
        <v>1</v>
      </c>
      <c r="F44" s="8">
        <f>E44/D44</f>
        <v>1</v>
      </c>
      <c r="G44" s="8">
        <v>10</v>
      </c>
      <c r="H44" s="8">
        <v>10</v>
      </c>
      <c r="I44" s="8">
        <f>H44/G44</f>
        <v>1</v>
      </c>
      <c r="J44" s="8">
        <f>F44/I44</f>
        <v>1</v>
      </c>
    </row>
    <row r="45" spans="1:10" ht="66.75" customHeight="1" x14ac:dyDescent="0.25">
      <c r="A45" s="19"/>
      <c r="B45" s="17" t="s">
        <v>66</v>
      </c>
      <c r="C45" s="7" t="s">
        <v>24</v>
      </c>
      <c r="D45" s="8">
        <v>1</v>
      </c>
      <c r="E45" s="8">
        <v>1</v>
      </c>
      <c r="F45" s="8">
        <f>E45/D45</f>
        <v>1</v>
      </c>
      <c r="G45" s="8">
        <v>5</v>
      </c>
      <c r="H45" s="8">
        <v>5</v>
      </c>
      <c r="I45" s="8">
        <f>H45/G45</f>
        <v>1</v>
      </c>
      <c r="J45" s="8">
        <f>F45/I45</f>
        <v>1</v>
      </c>
    </row>
    <row r="46" spans="1:10" ht="65.25" customHeight="1" x14ac:dyDescent="0.25">
      <c r="A46" s="19"/>
      <c r="B46" s="17" t="s">
        <v>67</v>
      </c>
      <c r="C46" s="7" t="s">
        <v>24</v>
      </c>
      <c r="D46" s="8">
        <v>1</v>
      </c>
      <c r="E46" s="8">
        <v>1</v>
      </c>
      <c r="F46" s="8">
        <f>E46/D46</f>
        <v>1</v>
      </c>
      <c r="G46" s="8">
        <v>5</v>
      </c>
      <c r="H46" s="8">
        <v>5</v>
      </c>
      <c r="I46" s="8">
        <f>H46/G46</f>
        <v>1</v>
      </c>
      <c r="J46" s="8">
        <f>F46/I46</f>
        <v>1</v>
      </c>
    </row>
    <row r="47" spans="1:10" ht="63.75" customHeight="1" x14ac:dyDescent="0.25">
      <c r="A47" s="21"/>
      <c r="B47" s="17" t="s">
        <v>68</v>
      </c>
      <c r="C47" s="7" t="s">
        <v>24</v>
      </c>
      <c r="D47" s="8">
        <v>1</v>
      </c>
      <c r="E47" s="8">
        <v>1</v>
      </c>
      <c r="F47" s="8">
        <f>E47/D47</f>
        <v>1</v>
      </c>
      <c r="G47" s="8">
        <v>10</v>
      </c>
      <c r="H47" s="8">
        <v>10</v>
      </c>
      <c r="I47" s="8">
        <f>H47/G47</f>
        <v>1</v>
      </c>
      <c r="J47" s="8">
        <f>F47/I47</f>
        <v>1</v>
      </c>
    </row>
    <row r="48" spans="1:10" x14ac:dyDescent="0.25">
      <c r="A48" s="12" t="s">
        <v>26</v>
      </c>
      <c r="B48" s="13"/>
      <c r="C48" s="13"/>
      <c r="D48" s="13"/>
      <c r="E48" s="13"/>
      <c r="F48" s="13"/>
      <c r="G48" s="13"/>
      <c r="H48" s="13"/>
      <c r="I48" s="14"/>
      <c r="J48" s="8">
        <f>J44+J45+J46+J47</f>
        <v>4</v>
      </c>
    </row>
    <row r="49" spans="1:10" x14ac:dyDescent="0.25">
      <c r="A49" s="15" t="s">
        <v>27</v>
      </c>
      <c r="B49" s="13"/>
      <c r="C49" s="13"/>
      <c r="D49" s="13"/>
      <c r="E49" s="13"/>
      <c r="F49" s="13"/>
      <c r="G49" s="13"/>
      <c r="H49" s="13"/>
      <c r="I49" s="14"/>
      <c r="J49" s="11">
        <f>J48/4</f>
        <v>1</v>
      </c>
    </row>
    <row r="50" spans="1:10" ht="67.5" customHeight="1" x14ac:dyDescent="0.25">
      <c r="A50" s="16" t="s">
        <v>69</v>
      </c>
      <c r="B50" s="17" t="s">
        <v>70</v>
      </c>
      <c r="C50" s="7" t="s">
        <v>24</v>
      </c>
      <c r="D50" s="8">
        <v>1</v>
      </c>
      <c r="E50" s="8">
        <v>1</v>
      </c>
      <c r="F50" s="8">
        <f>E50/D50</f>
        <v>1</v>
      </c>
      <c r="G50" s="8">
        <v>5</v>
      </c>
      <c r="H50" s="8">
        <v>5</v>
      </c>
      <c r="I50" s="8">
        <f>H50/G50</f>
        <v>1</v>
      </c>
      <c r="J50" s="8">
        <f>F50/I50</f>
        <v>1</v>
      </c>
    </row>
    <row r="51" spans="1:10" ht="77.25" customHeight="1" x14ac:dyDescent="0.25">
      <c r="A51" s="29"/>
      <c r="B51" s="17" t="s">
        <v>71</v>
      </c>
      <c r="C51" s="7" t="s">
        <v>24</v>
      </c>
      <c r="D51" s="8">
        <v>1</v>
      </c>
      <c r="E51" s="8">
        <v>1</v>
      </c>
      <c r="F51" s="8">
        <f>E51/D51</f>
        <v>1</v>
      </c>
      <c r="G51" s="8">
        <v>15</v>
      </c>
      <c r="H51" s="8">
        <v>15</v>
      </c>
      <c r="I51" s="8">
        <f>H51/G51</f>
        <v>1</v>
      </c>
      <c r="J51" s="8">
        <f>F51/I51</f>
        <v>1</v>
      </c>
    </row>
    <row r="52" spans="1:10" ht="57" customHeight="1" x14ac:dyDescent="0.25">
      <c r="A52" s="29"/>
      <c r="B52" s="17" t="s">
        <v>72</v>
      </c>
      <c r="C52" s="7" t="s">
        <v>24</v>
      </c>
      <c r="D52" s="8">
        <v>1</v>
      </c>
      <c r="E52" s="8">
        <v>1</v>
      </c>
      <c r="F52" s="8">
        <f>E52/D52</f>
        <v>1</v>
      </c>
      <c r="G52" s="8">
        <v>90</v>
      </c>
      <c r="H52" s="8">
        <v>90</v>
      </c>
      <c r="I52" s="8">
        <f>H52/G52</f>
        <v>1</v>
      </c>
      <c r="J52" s="8">
        <f>F52/I52</f>
        <v>1</v>
      </c>
    </row>
    <row r="53" spans="1:10" ht="92.25" customHeight="1" x14ac:dyDescent="0.25">
      <c r="A53" s="29"/>
      <c r="B53" s="17" t="s">
        <v>73</v>
      </c>
      <c r="C53" s="7" t="s">
        <v>24</v>
      </c>
      <c r="D53" s="8">
        <v>1</v>
      </c>
      <c r="E53" s="8">
        <v>1</v>
      </c>
      <c r="F53" s="8">
        <f>E53/D53</f>
        <v>1</v>
      </c>
      <c r="G53" s="8">
        <v>5</v>
      </c>
      <c r="H53" s="8">
        <v>5</v>
      </c>
      <c r="I53" s="8">
        <f>H53/G53</f>
        <v>1</v>
      </c>
      <c r="J53" s="8">
        <f>F53/I53</f>
        <v>1</v>
      </c>
    </row>
    <row r="54" spans="1:10" ht="90.75" customHeight="1" x14ac:dyDescent="0.25">
      <c r="A54" s="30"/>
      <c r="B54" s="17" t="s">
        <v>74</v>
      </c>
      <c r="C54" s="7" t="s">
        <v>24</v>
      </c>
      <c r="D54" s="8">
        <v>1</v>
      </c>
      <c r="E54" s="8">
        <v>1</v>
      </c>
      <c r="F54" s="8">
        <f>E54/D54</f>
        <v>1</v>
      </c>
      <c r="G54" s="8">
        <v>2.5</v>
      </c>
      <c r="H54" s="8">
        <v>2.5</v>
      </c>
      <c r="I54" s="8">
        <f>H54/G54</f>
        <v>1</v>
      </c>
      <c r="J54" s="8">
        <f>F54/I54</f>
        <v>1</v>
      </c>
    </row>
    <row r="55" spans="1:10" x14ac:dyDescent="0.25">
      <c r="A55" s="12" t="s">
        <v>26</v>
      </c>
      <c r="B55" s="13"/>
      <c r="C55" s="13"/>
      <c r="D55" s="13"/>
      <c r="E55" s="13"/>
      <c r="F55" s="13"/>
      <c r="G55" s="13"/>
      <c r="H55" s="13"/>
      <c r="I55" s="14"/>
      <c r="J55" s="8">
        <f>J50+J51+J52+J53+J54</f>
        <v>5</v>
      </c>
    </row>
    <row r="56" spans="1:10" x14ac:dyDescent="0.25">
      <c r="A56" s="15" t="s">
        <v>27</v>
      </c>
      <c r="B56" s="13"/>
      <c r="C56" s="13"/>
      <c r="D56" s="13"/>
      <c r="E56" s="13"/>
      <c r="F56" s="13"/>
      <c r="G56" s="13"/>
      <c r="H56" s="13"/>
      <c r="I56" s="14"/>
      <c r="J56" s="11">
        <f>J55/5</f>
        <v>1</v>
      </c>
    </row>
    <row r="57" spans="1:10" x14ac:dyDescent="0.25">
      <c r="A57" s="31" t="s">
        <v>75</v>
      </c>
      <c r="B57" s="32"/>
      <c r="C57" s="32"/>
      <c r="D57" s="32"/>
      <c r="E57" s="32"/>
      <c r="F57" s="32"/>
      <c r="G57" s="32"/>
      <c r="H57" s="32"/>
      <c r="I57" s="32"/>
      <c r="J57" s="33"/>
    </row>
    <row r="58" spans="1:10" ht="53.25" customHeight="1" x14ac:dyDescent="0.25">
      <c r="A58" s="5" t="s">
        <v>76</v>
      </c>
      <c r="B58" s="34" t="s">
        <v>77</v>
      </c>
      <c r="C58" s="7" t="s">
        <v>78</v>
      </c>
      <c r="D58" s="8">
        <v>4.0919999999999996</v>
      </c>
      <c r="E58" s="8">
        <v>4.0919999999999996</v>
      </c>
      <c r="F58" s="8">
        <f>E58/D58</f>
        <v>1</v>
      </c>
      <c r="G58" s="18">
        <f>H58</f>
        <v>63.253256000000007</v>
      </c>
      <c r="H58" s="18">
        <f>1.83581+0.0843+0.021512+0.028813+0.561+0.1+0.1+0.099086+0.046804+0.04626+0.01585+16.360399+0.751456+7.923525+13.584965+0.099733+0.09945+2.205+2.0334+3.95638+11.48797+1.811543</f>
        <v>63.253256000000007</v>
      </c>
      <c r="I58" s="35">
        <f>H58/G58</f>
        <v>1</v>
      </c>
      <c r="J58" s="8">
        <f>F58/I58</f>
        <v>1</v>
      </c>
    </row>
    <row r="59" spans="1:10" ht="37.5" customHeight="1" x14ac:dyDescent="0.25">
      <c r="A59" s="29"/>
      <c r="B59" s="34" t="s">
        <v>79</v>
      </c>
      <c r="C59" s="7" t="s">
        <v>78</v>
      </c>
      <c r="D59" s="8">
        <v>21.329000000000001</v>
      </c>
      <c r="E59" s="8">
        <v>21.329000000000001</v>
      </c>
      <c r="F59" s="8">
        <f>E59/D59</f>
        <v>1</v>
      </c>
      <c r="G59" s="20"/>
      <c r="H59" s="20"/>
      <c r="I59" s="36"/>
      <c r="J59" s="8">
        <f>F59/I58</f>
        <v>1</v>
      </c>
    </row>
    <row r="60" spans="1:10" ht="66.75" customHeight="1" x14ac:dyDescent="0.25">
      <c r="A60" s="30"/>
      <c r="B60" s="34" t="s">
        <v>80</v>
      </c>
      <c r="C60" s="7" t="s">
        <v>42</v>
      </c>
      <c r="D60" s="8">
        <v>362</v>
      </c>
      <c r="E60" s="8">
        <v>362</v>
      </c>
      <c r="F60" s="8">
        <f>E60/D60</f>
        <v>1</v>
      </c>
      <c r="G60" s="20"/>
      <c r="H60" s="20"/>
      <c r="I60" s="37"/>
      <c r="J60" s="8">
        <f>F60/I58</f>
        <v>1</v>
      </c>
    </row>
    <row r="61" spans="1:10" x14ac:dyDescent="0.25">
      <c r="A61" s="38" t="s">
        <v>81</v>
      </c>
      <c r="B61" s="39"/>
      <c r="C61" s="7" t="s">
        <v>42</v>
      </c>
      <c r="D61" s="8">
        <v>6</v>
      </c>
      <c r="E61" s="8">
        <v>6</v>
      </c>
      <c r="F61" s="8">
        <f>E61/D61</f>
        <v>1</v>
      </c>
      <c r="G61" s="20"/>
      <c r="H61" s="20"/>
      <c r="I61" s="8">
        <f>H58/G58</f>
        <v>1</v>
      </c>
      <c r="J61" s="8">
        <f>F61/I61</f>
        <v>1</v>
      </c>
    </row>
    <row r="62" spans="1:10" x14ac:dyDescent="0.25">
      <c r="A62" s="38" t="s">
        <v>82</v>
      </c>
      <c r="B62" s="39"/>
      <c r="C62" s="7" t="s">
        <v>83</v>
      </c>
      <c r="D62" s="8">
        <v>13264</v>
      </c>
      <c r="E62" s="8">
        <v>13264</v>
      </c>
      <c r="F62" s="8">
        <f>E62/D62</f>
        <v>1</v>
      </c>
      <c r="G62" s="20"/>
      <c r="H62" s="20"/>
      <c r="I62" s="8">
        <f>H58/G58</f>
        <v>1</v>
      </c>
      <c r="J62" s="8">
        <f>F62/I62</f>
        <v>1</v>
      </c>
    </row>
    <row r="63" spans="1:10" x14ac:dyDescent="0.25">
      <c r="A63" s="38" t="s">
        <v>84</v>
      </c>
      <c r="B63" s="39"/>
      <c r="C63" s="7" t="s">
        <v>42</v>
      </c>
      <c r="D63" s="8" t="s">
        <v>32</v>
      </c>
      <c r="E63" s="8" t="s">
        <v>32</v>
      </c>
      <c r="F63" s="8">
        <v>1</v>
      </c>
      <c r="G63" s="20"/>
      <c r="H63" s="20"/>
      <c r="I63" s="8">
        <f>H58/G58</f>
        <v>1</v>
      </c>
      <c r="J63" s="8">
        <f>F63/I63</f>
        <v>1</v>
      </c>
    </row>
    <row r="64" spans="1:10" x14ac:dyDescent="0.25">
      <c r="A64" s="38" t="s">
        <v>85</v>
      </c>
      <c r="B64" s="39"/>
      <c r="C64" s="7" t="s">
        <v>83</v>
      </c>
      <c r="D64" s="8" t="s">
        <v>32</v>
      </c>
      <c r="E64" s="8" t="s">
        <v>32</v>
      </c>
      <c r="F64" s="8">
        <v>1</v>
      </c>
      <c r="G64" s="20"/>
      <c r="H64" s="20"/>
      <c r="I64" s="8">
        <f>H58/G58</f>
        <v>1</v>
      </c>
      <c r="J64" s="8">
        <f>F64/I64</f>
        <v>1</v>
      </c>
    </row>
    <row r="65" spans="1:10" x14ac:dyDescent="0.25">
      <c r="A65" s="38" t="s">
        <v>86</v>
      </c>
      <c r="B65" s="39"/>
      <c r="C65" s="7" t="s">
        <v>42</v>
      </c>
      <c r="D65" s="8" t="s">
        <v>32</v>
      </c>
      <c r="E65" s="8" t="s">
        <v>32</v>
      </c>
      <c r="F65" s="8">
        <v>1</v>
      </c>
      <c r="G65" s="22"/>
      <c r="H65" s="22"/>
      <c r="I65" s="8">
        <f>H58/G58</f>
        <v>1</v>
      </c>
      <c r="J65" s="8">
        <f>F65/I65</f>
        <v>1</v>
      </c>
    </row>
    <row r="66" spans="1:10" x14ac:dyDescent="0.25">
      <c r="A66" s="12" t="s">
        <v>26</v>
      </c>
      <c r="B66" s="13"/>
      <c r="C66" s="13"/>
      <c r="D66" s="13"/>
      <c r="E66" s="13"/>
      <c r="F66" s="13"/>
      <c r="G66" s="13"/>
      <c r="H66" s="13"/>
      <c r="I66" s="14"/>
      <c r="J66" s="8">
        <f>J58+J59+J60+J61+J62+J63+J64+J65</f>
        <v>8</v>
      </c>
    </row>
    <row r="67" spans="1:10" x14ac:dyDescent="0.25">
      <c r="A67" s="15" t="s">
        <v>27</v>
      </c>
      <c r="B67" s="13"/>
      <c r="C67" s="13"/>
      <c r="D67" s="13"/>
      <c r="E67" s="13"/>
      <c r="F67" s="13"/>
      <c r="G67" s="13"/>
      <c r="H67" s="13"/>
      <c r="I67" s="14"/>
      <c r="J67" s="11">
        <f>J66/8</f>
        <v>1</v>
      </c>
    </row>
    <row r="68" spans="1:10" ht="81.75" customHeight="1" x14ac:dyDescent="0.25">
      <c r="A68" s="16" t="s">
        <v>87</v>
      </c>
      <c r="B68" s="17" t="s">
        <v>88</v>
      </c>
      <c r="C68" s="7" t="s">
        <v>42</v>
      </c>
      <c r="D68" s="8">
        <v>1</v>
      </c>
      <c r="E68" s="8">
        <v>9</v>
      </c>
      <c r="F68" s="8">
        <f>E68/D68</f>
        <v>9</v>
      </c>
      <c r="G68" s="18">
        <v>430.5</v>
      </c>
      <c r="H68" s="18">
        <v>395.16</v>
      </c>
      <c r="I68" s="18">
        <f>H68/G68</f>
        <v>0.91790940766550533</v>
      </c>
      <c r="J68" s="8">
        <f>F68/I68</f>
        <v>9.8048891588217426</v>
      </c>
    </row>
    <row r="69" spans="1:10" ht="64.5" customHeight="1" x14ac:dyDescent="0.25">
      <c r="A69" s="29"/>
      <c r="B69" s="17" t="s">
        <v>89</v>
      </c>
      <c r="C69" s="7" t="s">
        <v>39</v>
      </c>
      <c r="D69" s="8">
        <v>20</v>
      </c>
      <c r="E69" s="8">
        <v>29</v>
      </c>
      <c r="F69" s="8">
        <f>E69/D69</f>
        <v>1.45</v>
      </c>
      <c r="G69" s="20"/>
      <c r="H69" s="20"/>
      <c r="I69" s="20"/>
      <c r="J69" s="8">
        <f>F69/I68</f>
        <v>1.5796765866990583</v>
      </c>
    </row>
    <row r="70" spans="1:10" ht="51.75" customHeight="1" x14ac:dyDescent="0.25">
      <c r="A70" s="29"/>
      <c r="B70" s="17" t="s">
        <v>90</v>
      </c>
      <c r="C70" s="7" t="s">
        <v>39</v>
      </c>
      <c r="D70" s="8">
        <v>119</v>
      </c>
      <c r="E70" s="8">
        <v>130</v>
      </c>
      <c r="F70" s="8">
        <f>E70/D70</f>
        <v>1.0924369747899159</v>
      </c>
      <c r="G70" s="20"/>
      <c r="H70" s="20"/>
      <c r="I70" s="20"/>
      <c r="J70" s="8">
        <f>F70/I68</f>
        <v>1.1901359389792963</v>
      </c>
    </row>
    <row r="71" spans="1:10" ht="91.5" customHeight="1" x14ac:dyDescent="0.25">
      <c r="A71" s="30"/>
      <c r="B71" s="17" t="s">
        <v>91</v>
      </c>
      <c r="C71" s="7" t="s">
        <v>42</v>
      </c>
      <c r="D71" s="8">
        <v>1</v>
      </c>
      <c r="E71" s="8">
        <v>3</v>
      </c>
      <c r="F71" s="8">
        <f>E71/D71</f>
        <v>3</v>
      </c>
      <c r="G71" s="22"/>
      <c r="H71" s="22"/>
      <c r="I71" s="22"/>
      <c r="J71" s="8">
        <f>F71/I68</f>
        <v>3.2682963862739141</v>
      </c>
    </row>
    <row r="72" spans="1:10" x14ac:dyDescent="0.25">
      <c r="A72" s="12" t="s">
        <v>26</v>
      </c>
      <c r="B72" s="13"/>
      <c r="C72" s="13"/>
      <c r="D72" s="13"/>
      <c r="E72" s="13"/>
      <c r="F72" s="13"/>
      <c r="G72" s="13"/>
      <c r="H72" s="13"/>
      <c r="I72" s="14"/>
      <c r="J72" s="8">
        <f>J68+J69+J70+J71</f>
        <v>15.84299807077401</v>
      </c>
    </row>
    <row r="73" spans="1:10" x14ac:dyDescent="0.25">
      <c r="A73" s="15" t="s">
        <v>27</v>
      </c>
      <c r="B73" s="13"/>
      <c r="C73" s="13"/>
      <c r="D73" s="13"/>
      <c r="E73" s="13"/>
      <c r="F73" s="13"/>
      <c r="G73" s="13"/>
      <c r="H73" s="13"/>
      <c r="I73" s="14"/>
      <c r="J73" s="11">
        <f>J72/4</f>
        <v>3.9607495176935026</v>
      </c>
    </row>
    <row r="74" spans="1:10" ht="40.5" customHeight="1" x14ac:dyDescent="0.25">
      <c r="A74" s="40" t="s">
        <v>92</v>
      </c>
      <c r="B74" s="17" t="s">
        <v>93</v>
      </c>
      <c r="C74" s="7" t="s">
        <v>42</v>
      </c>
      <c r="D74" s="8">
        <v>1</v>
      </c>
      <c r="E74" s="8">
        <v>1</v>
      </c>
      <c r="F74" s="8">
        <f>E74/D74</f>
        <v>1</v>
      </c>
      <c r="G74" s="8">
        <v>1039</v>
      </c>
      <c r="H74" s="8">
        <v>1039</v>
      </c>
      <c r="I74" s="8">
        <f>H74/G74</f>
        <v>1</v>
      </c>
      <c r="J74" s="8">
        <f>F74/I74</f>
        <v>1</v>
      </c>
    </row>
    <row r="75" spans="1:10" ht="63.75" x14ac:dyDescent="0.25">
      <c r="A75" s="41"/>
      <c r="B75" s="17" t="s">
        <v>94</v>
      </c>
      <c r="C75" s="7" t="s">
        <v>42</v>
      </c>
      <c r="D75" s="8">
        <v>1</v>
      </c>
      <c r="E75" s="8">
        <v>1</v>
      </c>
      <c r="F75" s="8">
        <f>E75/D75</f>
        <v>1</v>
      </c>
      <c r="G75" s="8">
        <v>4344.45</v>
      </c>
      <c r="H75" s="8">
        <v>4344.45</v>
      </c>
      <c r="I75" s="8">
        <f>H75/G75</f>
        <v>1</v>
      </c>
      <c r="J75" s="8">
        <f>F75/I75</f>
        <v>1</v>
      </c>
    </row>
    <row r="76" spans="1:10" x14ac:dyDescent="0.25">
      <c r="A76" s="12" t="s">
        <v>26</v>
      </c>
      <c r="B76" s="13"/>
      <c r="C76" s="13"/>
      <c r="D76" s="13"/>
      <c r="E76" s="13"/>
      <c r="F76" s="13"/>
      <c r="G76" s="13"/>
      <c r="H76" s="13"/>
      <c r="I76" s="14"/>
      <c r="J76" s="8">
        <f>J74+J75</f>
        <v>2</v>
      </c>
    </row>
    <row r="77" spans="1:10" x14ac:dyDescent="0.25">
      <c r="A77" s="15" t="s">
        <v>27</v>
      </c>
      <c r="B77" s="13"/>
      <c r="C77" s="13"/>
      <c r="D77" s="13"/>
      <c r="E77" s="13"/>
      <c r="F77" s="13"/>
      <c r="G77" s="13"/>
      <c r="H77" s="13"/>
      <c r="I77" s="14"/>
      <c r="J77" s="11">
        <f>J76/2</f>
        <v>1</v>
      </c>
    </row>
    <row r="78" spans="1:10" x14ac:dyDescent="0.25">
      <c r="A78" s="42"/>
      <c r="B78" s="43"/>
      <c r="C78" s="7"/>
      <c r="D78" s="8"/>
      <c r="E78" s="8"/>
      <c r="F78" s="8"/>
      <c r="G78" s="8"/>
      <c r="H78" s="8"/>
      <c r="I78" s="8"/>
      <c r="J78" s="8"/>
    </row>
    <row r="79" spans="1:10" ht="127.5" x14ac:dyDescent="0.25">
      <c r="A79" s="79" t="s">
        <v>95</v>
      </c>
      <c r="B79" s="44" t="s">
        <v>96</v>
      </c>
      <c r="C79" s="7" t="s">
        <v>42</v>
      </c>
      <c r="D79" s="8">
        <v>1</v>
      </c>
      <c r="E79" s="8">
        <v>1</v>
      </c>
      <c r="F79" s="8">
        <f>E79/D79</f>
        <v>1</v>
      </c>
      <c r="G79" s="8">
        <v>1055.1199999999999</v>
      </c>
      <c r="H79" s="8">
        <v>1055.1199999999999</v>
      </c>
      <c r="I79" s="8">
        <f>H79/G79</f>
        <v>1</v>
      </c>
      <c r="J79" s="8">
        <f>F79/I79</f>
        <v>1</v>
      </c>
    </row>
    <row r="80" spans="1:10" x14ac:dyDescent="0.25">
      <c r="A80" s="12" t="s">
        <v>26</v>
      </c>
      <c r="B80" s="13"/>
      <c r="C80" s="13"/>
      <c r="D80" s="13"/>
      <c r="E80" s="13"/>
      <c r="F80" s="13"/>
      <c r="G80" s="13"/>
      <c r="H80" s="13"/>
      <c r="I80" s="14"/>
      <c r="J80" s="8">
        <f>J79</f>
        <v>1</v>
      </c>
    </row>
    <row r="81" spans="1:10" x14ac:dyDescent="0.25">
      <c r="A81" s="15" t="s">
        <v>27</v>
      </c>
      <c r="B81" s="13"/>
      <c r="C81" s="13"/>
      <c r="D81" s="13"/>
      <c r="E81" s="13"/>
      <c r="F81" s="13"/>
      <c r="G81" s="13"/>
      <c r="H81" s="13"/>
      <c r="I81" s="14"/>
      <c r="J81" s="11">
        <f>J80/1</f>
        <v>1</v>
      </c>
    </row>
    <row r="82" spans="1:10" ht="90.75" customHeight="1" x14ac:dyDescent="0.25">
      <c r="A82" s="23" t="s">
        <v>97</v>
      </c>
      <c r="B82" s="17" t="s">
        <v>98</v>
      </c>
      <c r="C82" s="7" t="s">
        <v>58</v>
      </c>
      <c r="D82" s="8">
        <v>8</v>
      </c>
      <c r="E82" s="8">
        <v>8</v>
      </c>
      <c r="F82" s="8">
        <f>E82/D82</f>
        <v>1</v>
      </c>
      <c r="G82" s="18">
        <v>70000</v>
      </c>
      <c r="H82" s="18">
        <v>48477.9</v>
      </c>
      <c r="I82" s="18">
        <f>H82/G82</f>
        <v>0.69254142857142864</v>
      </c>
      <c r="J82" s="8">
        <f>F82/I82</f>
        <v>1.443956937078545</v>
      </c>
    </row>
    <row r="83" spans="1:10" ht="105.75" customHeight="1" x14ac:dyDescent="0.25">
      <c r="A83" s="25"/>
      <c r="B83" s="45" t="s">
        <v>99</v>
      </c>
      <c r="C83" s="46" t="s">
        <v>100</v>
      </c>
      <c r="D83" s="11">
        <v>13.3</v>
      </c>
      <c r="E83" s="11">
        <v>13.3</v>
      </c>
      <c r="F83" s="11">
        <f>E83/D83</f>
        <v>1</v>
      </c>
      <c r="G83" s="47"/>
      <c r="H83" s="47"/>
      <c r="I83" s="47"/>
      <c r="J83" s="8">
        <f>F83/I82</f>
        <v>1.443956937078545</v>
      </c>
    </row>
    <row r="84" spans="1:10" ht="102.75" customHeight="1" x14ac:dyDescent="0.25">
      <c r="A84" s="25"/>
      <c r="B84" s="45" t="s">
        <v>101</v>
      </c>
      <c r="C84" s="46" t="s">
        <v>100</v>
      </c>
      <c r="D84" s="11">
        <v>100</v>
      </c>
      <c r="E84" s="11">
        <v>100</v>
      </c>
      <c r="F84" s="11">
        <f>E84/D84</f>
        <v>1</v>
      </c>
      <c r="G84" s="47"/>
      <c r="H84" s="47"/>
      <c r="I84" s="47"/>
      <c r="J84" s="11">
        <f>F84/I82</f>
        <v>1.443956937078545</v>
      </c>
    </row>
    <row r="85" spans="1:10" ht="119.25" customHeight="1" x14ac:dyDescent="0.25">
      <c r="A85" s="26"/>
      <c r="B85" s="17" t="s">
        <v>102</v>
      </c>
      <c r="C85" s="7" t="s">
        <v>100</v>
      </c>
      <c r="D85" s="8">
        <v>100</v>
      </c>
      <c r="E85" s="8">
        <v>100</v>
      </c>
      <c r="F85" s="8">
        <f>E85/D85</f>
        <v>1</v>
      </c>
      <c r="G85" s="48"/>
      <c r="H85" s="48"/>
      <c r="I85" s="48"/>
      <c r="J85" s="8">
        <f>F85/I82</f>
        <v>1.443956937078545</v>
      </c>
    </row>
    <row r="86" spans="1:10" x14ac:dyDescent="0.25">
      <c r="A86" s="12" t="s">
        <v>26</v>
      </c>
      <c r="B86" s="13"/>
      <c r="C86" s="13"/>
      <c r="D86" s="13"/>
      <c r="E86" s="13"/>
      <c r="F86" s="13"/>
      <c r="G86" s="13"/>
      <c r="H86" s="13"/>
      <c r="I86" s="14"/>
      <c r="J86" s="8">
        <f>J82+J83+J84+J85</f>
        <v>5.77582774831418</v>
      </c>
    </row>
    <row r="87" spans="1:10" x14ac:dyDescent="0.25">
      <c r="A87" s="15" t="s">
        <v>27</v>
      </c>
      <c r="B87" s="13"/>
      <c r="C87" s="13"/>
      <c r="D87" s="13"/>
      <c r="E87" s="13"/>
      <c r="F87" s="13"/>
      <c r="G87" s="13"/>
      <c r="H87" s="13"/>
      <c r="I87" s="14"/>
      <c r="J87" s="11">
        <f>J86/4</f>
        <v>1.443956937078545</v>
      </c>
    </row>
    <row r="88" spans="1:10" ht="129" customHeight="1" x14ac:dyDescent="0.25">
      <c r="A88" s="23" t="s">
        <v>103</v>
      </c>
      <c r="B88" s="17" t="s">
        <v>104</v>
      </c>
      <c r="C88" s="7" t="s">
        <v>100</v>
      </c>
      <c r="D88" s="8">
        <v>13</v>
      </c>
      <c r="E88" s="8">
        <v>11</v>
      </c>
      <c r="F88" s="8">
        <f>E88/D88</f>
        <v>0.84615384615384615</v>
      </c>
      <c r="G88" s="35">
        <v>30</v>
      </c>
      <c r="H88" s="35" t="s">
        <v>32</v>
      </c>
      <c r="I88" s="35">
        <v>1</v>
      </c>
      <c r="J88" s="8">
        <f>F88/I88</f>
        <v>0.84615384615384615</v>
      </c>
    </row>
    <row r="89" spans="1:10" ht="39.75" customHeight="1" x14ac:dyDescent="0.25">
      <c r="A89" s="26"/>
      <c r="B89" s="17" t="s">
        <v>105</v>
      </c>
      <c r="C89" s="7" t="s">
        <v>39</v>
      </c>
      <c r="D89" s="8">
        <v>5</v>
      </c>
      <c r="E89" s="8">
        <v>4</v>
      </c>
      <c r="F89" s="8">
        <f>E89/D89</f>
        <v>0.8</v>
      </c>
      <c r="G89" s="37"/>
      <c r="H89" s="37"/>
      <c r="I89" s="37"/>
      <c r="J89" s="8">
        <f>F89/I88</f>
        <v>0.8</v>
      </c>
    </row>
    <row r="90" spans="1:10" x14ac:dyDescent="0.25">
      <c r="A90" s="12" t="s">
        <v>26</v>
      </c>
      <c r="B90" s="13"/>
      <c r="C90" s="13"/>
      <c r="D90" s="13"/>
      <c r="E90" s="13"/>
      <c r="F90" s="13"/>
      <c r="G90" s="13"/>
      <c r="H90" s="13"/>
      <c r="I90" s="14"/>
      <c r="J90" s="8">
        <f>J88+J89</f>
        <v>1.6461538461538461</v>
      </c>
    </row>
    <row r="91" spans="1:10" x14ac:dyDescent="0.25">
      <c r="A91" s="15" t="s">
        <v>27</v>
      </c>
      <c r="B91" s="13"/>
      <c r="C91" s="13"/>
      <c r="D91" s="13"/>
      <c r="E91" s="13"/>
      <c r="F91" s="13"/>
      <c r="G91" s="13"/>
      <c r="H91" s="13"/>
      <c r="I91" s="14"/>
      <c r="J91" s="11">
        <f>J90/2</f>
        <v>0.82307692307692304</v>
      </c>
    </row>
    <row r="92" spans="1:10" ht="69" customHeight="1" x14ac:dyDescent="0.25">
      <c r="A92" s="49" t="s">
        <v>106</v>
      </c>
      <c r="B92" s="45" t="s">
        <v>107</v>
      </c>
      <c r="C92" s="46" t="s">
        <v>58</v>
      </c>
      <c r="D92" s="11">
        <v>4</v>
      </c>
      <c r="E92" s="11">
        <v>3</v>
      </c>
      <c r="F92" s="11">
        <f>E92/D92</f>
        <v>0.75</v>
      </c>
      <c r="G92" s="11">
        <v>345</v>
      </c>
      <c r="H92" s="11">
        <v>230</v>
      </c>
      <c r="I92" s="11">
        <f>H92/G92</f>
        <v>0.66666666666666663</v>
      </c>
      <c r="J92" s="11">
        <f>F92/I92</f>
        <v>1.125</v>
      </c>
    </row>
    <row r="93" spans="1:10" ht="66.75" customHeight="1" x14ac:dyDescent="0.25">
      <c r="A93" s="50"/>
      <c r="B93" s="45" t="s">
        <v>108</v>
      </c>
      <c r="C93" s="46" t="s">
        <v>58</v>
      </c>
      <c r="D93" s="11">
        <v>10</v>
      </c>
      <c r="E93" s="11">
        <v>10</v>
      </c>
      <c r="F93" s="11">
        <f>E93/D93</f>
        <v>1</v>
      </c>
      <c r="G93" s="11">
        <v>115</v>
      </c>
      <c r="H93" s="11">
        <v>115</v>
      </c>
      <c r="I93" s="11">
        <f>H93/G93</f>
        <v>1</v>
      </c>
      <c r="J93" s="11">
        <f>F93/I93</f>
        <v>1</v>
      </c>
    </row>
    <row r="94" spans="1:10" ht="66.75" customHeight="1" x14ac:dyDescent="0.25">
      <c r="A94" s="50"/>
      <c r="B94" s="45" t="s">
        <v>108</v>
      </c>
      <c r="C94" s="46" t="s">
        <v>58</v>
      </c>
      <c r="D94" s="11">
        <v>7</v>
      </c>
      <c r="E94" s="11">
        <v>7</v>
      </c>
      <c r="F94" s="11">
        <f>E94/D94</f>
        <v>1</v>
      </c>
      <c r="G94" s="11">
        <v>57.5</v>
      </c>
      <c r="H94" s="11">
        <v>57.5</v>
      </c>
      <c r="I94" s="11">
        <f>H94/G94</f>
        <v>1</v>
      </c>
      <c r="J94" s="11">
        <f>F94/I94</f>
        <v>1</v>
      </c>
    </row>
    <row r="95" spans="1:10" x14ac:dyDescent="0.25">
      <c r="A95" s="12" t="s">
        <v>26</v>
      </c>
      <c r="B95" s="13"/>
      <c r="C95" s="13"/>
      <c r="D95" s="13"/>
      <c r="E95" s="13"/>
      <c r="F95" s="13"/>
      <c r="G95" s="13"/>
      <c r="H95" s="13"/>
      <c r="I95" s="14"/>
      <c r="J95" s="8">
        <f>J92+J93+J94</f>
        <v>3.125</v>
      </c>
    </row>
    <row r="96" spans="1:10" x14ac:dyDescent="0.25">
      <c r="A96" s="15" t="s">
        <v>27</v>
      </c>
      <c r="B96" s="13"/>
      <c r="C96" s="13"/>
      <c r="D96" s="13"/>
      <c r="E96" s="13"/>
      <c r="F96" s="13"/>
      <c r="G96" s="13"/>
      <c r="H96" s="13"/>
      <c r="I96" s="14"/>
      <c r="J96" s="11">
        <f>J95/3</f>
        <v>1.0416666666666667</v>
      </c>
    </row>
    <row r="97" spans="1:10" ht="68.25" customHeight="1" x14ac:dyDescent="0.25">
      <c r="A97" s="51" t="s">
        <v>109</v>
      </c>
      <c r="B97" s="45" t="s">
        <v>110</v>
      </c>
      <c r="C97" s="46" t="s">
        <v>39</v>
      </c>
      <c r="D97" s="11">
        <v>0</v>
      </c>
      <c r="E97" s="11">
        <v>0</v>
      </c>
      <c r="F97" s="11">
        <v>1</v>
      </c>
      <c r="G97" s="52">
        <v>795.63</v>
      </c>
      <c r="H97" s="52">
        <v>795.63</v>
      </c>
      <c r="I97" s="52">
        <f>H97/G97</f>
        <v>1</v>
      </c>
      <c r="J97" s="11">
        <f>F97/I97</f>
        <v>1</v>
      </c>
    </row>
    <row r="98" spans="1:10" ht="42" customHeight="1" x14ac:dyDescent="0.25">
      <c r="A98" s="29"/>
      <c r="B98" s="45" t="s">
        <v>111</v>
      </c>
      <c r="C98" s="46" t="s">
        <v>112</v>
      </c>
      <c r="D98" s="11">
        <v>10.4</v>
      </c>
      <c r="E98" s="11">
        <v>10.4</v>
      </c>
      <c r="F98" s="11">
        <f>E98/D98</f>
        <v>1</v>
      </c>
      <c r="G98" s="36"/>
      <c r="H98" s="36"/>
      <c r="I98" s="36"/>
      <c r="J98" s="11">
        <f>F98/I97</f>
        <v>1</v>
      </c>
    </row>
    <row r="99" spans="1:10" ht="25.5" x14ac:dyDescent="0.25">
      <c r="A99" s="29"/>
      <c r="B99" s="45" t="s">
        <v>113</v>
      </c>
      <c r="C99" s="46" t="s">
        <v>114</v>
      </c>
      <c r="D99" s="11">
        <v>55000</v>
      </c>
      <c r="E99" s="11">
        <v>55000</v>
      </c>
      <c r="F99" s="11">
        <f>E99/D99</f>
        <v>1</v>
      </c>
      <c r="G99" s="36"/>
      <c r="H99" s="36"/>
      <c r="I99" s="36"/>
      <c r="J99" s="11">
        <f>F99/I97</f>
        <v>1</v>
      </c>
    </row>
    <row r="100" spans="1:10" ht="25.5" x14ac:dyDescent="0.25">
      <c r="A100" s="30"/>
      <c r="B100" s="17" t="s">
        <v>115</v>
      </c>
      <c r="C100" s="7" t="s">
        <v>114</v>
      </c>
      <c r="D100" s="8">
        <v>34650</v>
      </c>
      <c r="E100" s="8">
        <v>34650</v>
      </c>
      <c r="F100" s="8">
        <f>E100/D100</f>
        <v>1</v>
      </c>
      <c r="G100" s="37"/>
      <c r="H100" s="37"/>
      <c r="I100" s="37"/>
      <c r="J100" s="8">
        <f>F100/I97</f>
        <v>1</v>
      </c>
    </row>
    <row r="101" spans="1:10" x14ac:dyDescent="0.25">
      <c r="A101" s="12" t="s">
        <v>26</v>
      </c>
      <c r="B101" s="13"/>
      <c r="C101" s="13"/>
      <c r="D101" s="13"/>
      <c r="E101" s="13"/>
      <c r="F101" s="13"/>
      <c r="G101" s="13"/>
      <c r="H101" s="13"/>
      <c r="I101" s="14"/>
      <c r="J101" s="8">
        <f>J97+J98+J99+J100</f>
        <v>4</v>
      </c>
    </row>
    <row r="102" spans="1:10" x14ac:dyDescent="0.25">
      <c r="A102" s="15" t="s">
        <v>27</v>
      </c>
      <c r="B102" s="13"/>
      <c r="C102" s="13"/>
      <c r="D102" s="13"/>
      <c r="E102" s="13"/>
      <c r="F102" s="13"/>
      <c r="G102" s="13"/>
      <c r="H102" s="13"/>
      <c r="I102" s="14"/>
      <c r="J102" s="11">
        <f>J101/4</f>
        <v>1</v>
      </c>
    </row>
    <row r="103" spans="1:10" ht="57.75" customHeight="1" x14ac:dyDescent="0.25">
      <c r="A103" s="16" t="s">
        <v>116</v>
      </c>
      <c r="B103" s="17" t="s">
        <v>117</v>
      </c>
      <c r="C103" s="7" t="s">
        <v>100</v>
      </c>
      <c r="D103" s="8">
        <v>52.9</v>
      </c>
      <c r="E103" s="8">
        <v>19.739999999999998</v>
      </c>
      <c r="F103" s="8">
        <f>D103/E103</f>
        <v>2.67983789260385</v>
      </c>
      <c r="G103" s="35">
        <v>1500</v>
      </c>
      <c r="H103" s="35">
        <v>1315.5478000000001</v>
      </c>
      <c r="I103" s="35">
        <f>H103/G103</f>
        <v>0.87703186666666666</v>
      </c>
      <c r="J103" s="8">
        <f>F103/I103</f>
        <v>3.0555764214008607</v>
      </c>
    </row>
    <row r="104" spans="1:10" ht="52.5" customHeight="1" x14ac:dyDescent="0.25">
      <c r="A104" s="29"/>
      <c r="B104" s="17" t="s">
        <v>118</v>
      </c>
      <c r="C104" s="7" t="s">
        <v>100</v>
      </c>
      <c r="D104" s="8">
        <v>7.6</v>
      </c>
      <c r="E104" s="8">
        <v>16.95</v>
      </c>
      <c r="F104" s="8">
        <f>D104/E104</f>
        <v>0.44837758112094395</v>
      </c>
      <c r="G104" s="36"/>
      <c r="H104" s="36"/>
      <c r="I104" s="36"/>
      <c r="J104" s="8">
        <f>F104/I103</f>
        <v>0.5112443437489812</v>
      </c>
    </row>
    <row r="105" spans="1:10" ht="65.25" customHeight="1" x14ac:dyDescent="0.25">
      <c r="A105" s="29"/>
      <c r="B105" s="17" t="s">
        <v>119</v>
      </c>
      <c r="C105" s="7" t="s">
        <v>100</v>
      </c>
      <c r="D105" s="8">
        <v>3.6</v>
      </c>
      <c r="E105" s="8">
        <v>4.16</v>
      </c>
      <c r="F105" s="8">
        <f>D105/E105</f>
        <v>0.86538461538461542</v>
      </c>
      <c r="G105" s="36"/>
      <c r="H105" s="36"/>
      <c r="I105" s="36"/>
      <c r="J105" s="8">
        <f>F105/I103</f>
        <v>0.98671969431815643</v>
      </c>
    </row>
    <row r="106" spans="1:10" ht="66.75" customHeight="1" x14ac:dyDescent="0.25">
      <c r="A106" s="29"/>
      <c r="B106" s="17" t="s">
        <v>120</v>
      </c>
      <c r="C106" s="7" t="s">
        <v>100</v>
      </c>
      <c r="D106" s="8">
        <v>5.8</v>
      </c>
      <c r="E106" s="8">
        <v>14.55</v>
      </c>
      <c r="F106" s="8">
        <f>D106/E106</f>
        <v>0.39862542955326458</v>
      </c>
      <c r="G106" s="36"/>
      <c r="H106" s="36"/>
      <c r="I106" s="36"/>
      <c r="J106" s="8">
        <f>F106/I103</f>
        <v>0.45451647164010073</v>
      </c>
    </row>
    <row r="107" spans="1:10" ht="66.75" customHeight="1" x14ac:dyDescent="0.25">
      <c r="A107" s="30"/>
      <c r="B107" s="17" t="s">
        <v>121</v>
      </c>
      <c r="C107" s="7" t="s">
        <v>58</v>
      </c>
      <c r="D107" s="8">
        <v>187</v>
      </c>
      <c r="E107" s="8">
        <v>1</v>
      </c>
      <c r="F107" s="8">
        <f>D107/E107</f>
        <v>187</v>
      </c>
      <c r="G107" s="37"/>
      <c r="H107" s="37"/>
      <c r="I107" s="37"/>
      <c r="J107" s="8">
        <f>F107/I103</f>
        <v>213.21916238999449</v>
      </c>
    </row>
    <row r="108" spans="1:10" x14ac:dyDescent="0.25">
      <c r="A108" s="12" t="s">
        <v>26</v>
      </c>
      <c r="B108" s="13"/>
      <c r="C108" s="13"/>
      <c r="D108" s="13"/>
      <c r="E108" s="13"/>
      <c r="F108" s="13"/>
      <c r="G108" s="13"/>
      <c r="H108" s="13"/>
      <c r="I108" s="14"/>
      <c r="J108" s="8">
        <f>J103+J104+J105+J106+J107</f>
        <v>218.22721932110258</v>
      </c>
    </row>
    <row r="109" spans="1:10" x14ac:dyDescent="0.25">
      <c r="A109" s="15" t="s">
        <v>27</v>
      </c>
      <c r="B109" s="13"/>
      <c r="C109" s="13"/>
      <c r="D109" s="13"/>
      <c r="E109" s="13"/>
      <c r="F109" s="13"/>
      <c r="G109" s="13"/>
      <c r="H109" s="13"/>
      <c r="I109" s="14"/>
      <c r="J109" s="11">
        <f>J108/5</f>
        <v>43.645443864220518</v>
      </c>
    </row>
    <row r="110" spans="1:10" ht="66.75" customHeight="1" x14ac:dyDescent="0.25">
      <c r="A110" s="16" t="s">
        <v>122</v>
      </c>
      <c r="B110" s="17" t="s">
        <v>123</v>
      </c>
      <c r="C110" s="7" t="s">
        <v>42</v>
      </c>
      <c r="D110" s="8">
        <v>5</v>
      </c>
      <c r="E110" s="8">
        <v>5</v>
      </c>
      <c r="F110" s="8">
        <v>1</v>
      </c>
      <c r="G110" s="8">
        <v>1</v>
      </c>
      <c r="H110" s="8">
        <v>1</v>
      </c>
      <c r="I110" s="8">
        <v>1</v>
      </c>
      <c r="J110" s="8">
        <v>1</v>
      </c>
    </row>
    <row r="111" spans="1:10" ht="42" customHeight="1" x14ac:dyDescent="0.25">
      <c r="A111" s="53"/>
      <c r="B111" s="17" t="s">
        <v>124</v>
      </c>
      <c r="C111" s="7" t="s">
        <v>42</v>
      </c>
      <c r="D111" s="8">
        <v>20</v>
      </c>
      <c r="E111" s="8">
        <v>20</v>
      </c>
      <c r="F111" s="8">
        <v>1</v>
      </c>
      <c r="G111" s="8">
        <v>13.3</v>
      </c>
      <c r="H111" s="8">
        <v>13.3</v>
      </c>
      <c r="I111" s="8">
        <v>1</v>
      </c>
      <c r="J111" s="8">
        <v>1</v>
      </c>
    </row>
    <row r="112" spans="1:10" x14ac:dyDescent="0.25">
      <c r="A112" s="54" t="s">
        <v>125</v>
      </c>
      <c r="B112" s="55"/>
      <c r="C112" s="55"/>
      <c r="D112" s="55"/>
      <c r="E112" s="55"/>
      <c r="F112" s="55"/>
      <c r="G112" s="55"/>
      <c r="H112" s="55"/>
      <c r="I112" s="56"/>
      <c r="J112" s="8">
        <v>2</v>
      </c>
    </row>
    <row r="113" spans="1:10" x14ac:dyDescent="0.25">
      <c r="A113" s="54" t="s">
        <v>126</v>
      </c>
      <c r="B113" s="55"/>
      <c r="C113" s="55"/>
      <c r="D113" s="55"/>
      <c r="E113" s="55"/>
      <c r="F113" s="55"/>
      <c r="G113" s="55"/>
      <c r="H113" s="55"/>
      <c r="I113" s="56"/>
      <c r="J113" s="8">
        <v>1</v>
      </c>
    </row>
    <row r="114" spans="1:10" ht="105" customHeight="1" x14ac:dyDescent="0.25">
      <c r="A114" s="16" t="s">
        <v>127</v>
      </c>
      <c r="B114" s="17" t="s">
        <v>128</v>
      </c>
      <c r="C114" s="57" t="s">
        <v>129</v>
      </c>
      <c r="D114" s="8">
        <v>2.9</v>
      </c>
      <c r="E114" s="8">
        <v>2.9</v>
      </c>
      <c r="F114" s="8">
        <v>1</v>
      </c>
      <c r="G114" s="35">
        <v>2010.1</v>
      </c>
      <c r="H114" s="35">
        <v>2010.1</v>
      </c>
      <c r="I114" s="35">
        <v>1</v>
      </c>
      <c r="J114" s="8">
        <v>1</v>
      </c>
    </row>
    <row r="115" spans="1:10" ht="91.5" customHeight="1" x14ac:dyDescent="0.25">
      <c r="A115" s="58"/>
      <c r="B115" s="17" t="s">
        <v>130</v>
      </c>
      <c r="C115" s="7" t="s">
        <v>42</v>
      </c>
      <c r="D115" s="8">
        <v>2</v>
      </c>
      <c r="E115" s="8">
        <v>2</v>
      </c>
      <c r="F115" s="8">
        <v>1</v>
      </c>
      <c r="G115" s="59"/>
      <c r="H115" s="59"/>
      <c r="I115" s="59"/>
      <c r="J115" s="8">
        <v>1</v>
      </c>
    </row>
    <row r="116" spans="1:10" ht="104.25" customHeight="1" x14ac:dyDescent="0.25">
      <c r="A116" s="58"/>
      <c r="B116" s="17" t="s">
        <v>131</v>
      </c>
      <c r="C116" s="7" t="s">
        <v>129</v>
      </c>
      <c r="D116" s="8">
        <v>8.8000000000000007</v>
      </c>
      <c r="E116" s="8">
        <v>11.8</v>
      </c>
      <c r="F116" s="8">
        <v>1.34</v>
      </c>
      <c r="G116" s="35">
        <v>441.6</v>
      </c>
      <c r="H116" s="35">
        <v>441.6</v>
      </c>
      <c r="I116" s="35">
        <v>1</v>
      </c>
      <c r="J116" s="8">
        <v>1</v>
      </c>
    </row>
    <row r="117" spans="1:10" ht="64.5" customHeight="1" x14ac:dyDescent="0.25">
      <c r="A117" s="53"/>
      <c r="B117" s="17" t="s">
        <v>132</v>
      </c>
      <c r="C117" s="7" t="s">
        <v>42</v>
      </c>
      <c r="D117" s="8">
        <v>6</v>
      </c>
      <c r="E117" s="8">
        <v>8</v>
      </c>
      <c r="F117" s="8">
        <v>1.33</v>
      </c>
      <c r="G117" s="59"/>
      <c r="H117" s="59"/>
      <c r="I117" s="59"/>
      <c r="J117" s="8">
        <v>1</v>
      </c>
    </row>
    <row r="118" spans="1:10" x14ac:dyDescent="0.25">
      <c r="A118" s="83" t="s">
        <v>26</v>
      </c>
      <c r="B118" s="84"/>
      <c r="C118" s="84"/>
      <c r="D118" s="84"/>
      <c r="E118" s="84"/>
      <c r="F118" s="84"/>
      <c r="G118" s="84"/>
      <c r="H118" s="84"/>
      <c r="I118" s="85"/>
      <c r="J118" s="8">
        <v>4</v>
      </c>
    </row>
    <row r="119" spans="1:10" x14ac:dyDescent="0.25">
      <c r="A119" s="83" t="s">
        <v>27</v>
      </c>
      <c r="B119" s="84"/>
      <c r="C119" s="84"/>
      <c r="D119" s="84"/>
      <c r="E119" s="84"/>
      <c r="F119" s="84"/>
      <c r="G119" s="84"/>
      <c r="H119" s="84"/>
      <c r="I119" s="85"/>
      <c r="J119" s="8">
        <v>1</v>
      </c>
    </row>
    <row r="120" spans="1:10" ht="41.25" customHeight="1" x14ac:dyDescent="0.25">
      <c r="A120" s="16" t="s">
        <v>134</v>
      </c>
      <c r="B120" s="60" t="s">
        <v>135</v>
      </c>
      <c r="C120" s="7" t="s">
        <v>58</v>
      </c>
      <c r="D120" s="8">
        <v>5900</v>
      </c>
      <c r="E120" s="8">
        <v>9200</v>
      </c>
      <c r="F120" s="8">
        <v>1.6</v>
      </c>
      <c r="G120" s="8">
        <v>3852.8</v>
      </c>
      <c r="H120" s="8">
        <v>3852.8</v>
      </c>
      <c r="I120" s="8">
        <v>1</v>
      </c>
      <c r="J120" s="8">
        <v>1.6</v>
      </c>
    </row>
    <row r="121" spans="1:10" ht="40.5" customHeight="1" x14ac:dyDescent="0.25">
      <c r="A121" s="53"/>
      <c r="B121" s="17" t="s">
        <v>136</v>
      </c>
      <c r="C121" s="7" t="s">
        <v>58</v>
      </c>
      <c r="D121" s="8">
        <v>200</v>
      </c>
      <c r="E121" s="8">
        <v>200</v>
      </c>
      <c r="F121" s="8">
        <v>1</v>
      </c>
      <c r="G121" s="8">
        <v>620.70000000000005</v>
      </c>
      <c r="H121" s="8">
        <v>620.70000000000005</v>
      </c>
      <c r="I121" s="8">
        <v>1</v>
      </c>
      <c r="J121" s="8">
        <v>1</v>
      </c>
    </row>
    <row r="122" spans="1:10" x14ac:dyDescent="0.25">
      <c r="A122" s="12" t="s">
        <v>26</v>
      </c>
      <c r="B122" s="86"/>
      <c r="C122" s="86"/>
      <c r="D122" s="86"/>
      <c r="E122" s="86"/>
      <c r="F122" s="86"/>
      <c r="G122" s="86"/>
      <c r="H122" s="86"/>
      <c r="I122" s="87"/>
      <c r="J122" s="8">
        <v>2.6</v>
      </c>
    </row>
    <row r="123" spans="1:10" x14ac:dyDescent="0.25">
      <c r="A123" s="12" t="s">
        <v>27</v>
      </c>
      <c r="B123" s="86"/>
      <c r="C123" s="86"/>
      <c r="D123" s="86"/>
      <c r="E123" s="86"/>
      <c r="F123" s="86"/>
      <c r="G123" s="86"/>
      <c r="H123" s="86"/>
      <c r="I123" s="87"/>
      <c r="J123" s="8">
        <v>1.3</v>
      </c>
    </row>
    <row r="124" spans="1:10" ht="25.5" x14ac:dyDescent="0.25">
      <c r="A124" s="16" t="s">
        <v>137</v>
      </c>
      <c r="B124" s="17" t="s">
        <v>138</v>
      </c>
      <c r="C124" s="7" t="s">
        <v>42</v>
      </c>
      <c r="D124" s="8">
        <v>217.4</v>
      </c>
      <c r="E124" s="8">
        <v>217.1</v>
      </c>
      <c r="F124" s="8">
        <v>0.99</v>
      </c>
      <c r="G124" s="35">
        <v>2330</v>
      </c>
      <c r="H124" s="35">
        <v>2330</v>
      </c>
      <c r="I124" s="35">
        <v>1</v>
      </c>
      <c r="J124" s="8">
        <v>0.99</v>
      </c>
    </row>
    <row r="125" spans="1:10" ht="38.25" x14ac:dyDescent="0.25">
      <c r="A125" s="53"/>
      <c r="B125" s="17" t="s">
        <v>139</v>
      </c>
      <c r="C125" s="7" t="s">
        <v>42</v>
      </c>
      <c r="D125" s="8">
        <v>5</v>
      </c>
      <c r="E125" s="8">
        <v>9</v>
      </c>
      <c r="F125" s="8">
        <v>1.8</v>
      </c>
      <c r="G125" s="59"/>
      <c r="H125" s="59"/>
      <c r="I125" s="59"/>
      <c r="J125" s="8">
        <v>1.8</v>
      </c>
    </row>
    <row r="126" spans="1:10" x14ac:dyDescent="0.25">
      <c r="A126" s="54" t="s">
        <v>140</v>
      </c>
      <c r="B126" s="55"/>
      <c r="C126" s="55"/>
      <c r="D126" s="55"/>
      <c r="E126" s="55"/>
      <c r="F126" s="55"/>
      <c r="G126" s="55"/>
      <c r="H126" s="55"/>
      <c r="I126" s="56"/>
      <c r="J126" s="8">
        <v>2.79</v>
      </c>
    </row>
    <row r="127" spans="1:10" x14ac:dyDescent="0.25">
      <c r="A127" s="54" t="s">
        <v>141</v>
      </c>
      <c r="B127" s="55"/>
      <c r="C127" s="55"/>
      <c r="D127" s="55"/>
      <c r="E127" s="55"/>
      <c r="F127" s="55"/>
      <c r="G127" s="55"/>
      <c r="H127" s="55"/>
      <c r="I127" s="56"/>
      <c r="J127" s="8">
        <v>1.4</v>
      </c>
    </row>
    <row r="128" spans="1:10" ht="38.25" x14ac:dyDescent="0.25">
      <c r="A128" s="6" t="s">
        <v>142</v>
      </c>
      <c r="B128" s="17" t="s">
        <v>143</v>
      </c>
      <c r="C128" s="7" t="s">
        <v>39</v>
      </c>
      <c r="D128" s="8">
        <v>8</v>
      </c>
      <c r="E128" s="8">
        <v>8</v>
      </c>
      <c r="F128" s="8">
        <v>1</v>
      </c>
      <c r="G128" s="8">
        <v>277.8</v>
      </c>
      <c r="H128" s="8">
        <v>277.7</v>
      </c>
      <c r="I128" s="8">
        <v>1</v>
      </c>
      <c r="J128" s="8">
        <v>1</v>
      </c>
    </row>
    <row r="129" spans="1:10" x14ac:dyDescent="0.25">
      <c r="A129" s="54" t="s">
        <v>144</v>
      </c>
      <c r="B129" s="55"/>
      <c r="C129" s="55"/>
      <c r="D129" s="55"/>
      <c r="E129" s="55"/>
      <c r="F129" s="55"/>
      <c r="G129" s="55"/>
      <c r="H129" s="55"/>
      <c r="I129" s="56"/>
      <c r="J129" s="8">
        <v>1</v>
      </c>
    </row>
    <row r="130" spans="1:10" x14ac:dyDescent="0.25">
      <c r="A130" s="54" t="s">
        <v>145</v>
      </c>
      <c r="B130" s="55"/>
      <c r="C130" s="55"/>
      <c r="D130" s="55"/>
      <c r="E130" s="55"/>
      <c r="F130" s="55"/>
      <c r="G130" s="55"/>
      <c r="H130" s="55"/>
      <c r="I130" s="56"/>
      <c r="J130" s="8">
        <v>1</v>
      </c>
    </row>
    <row r="131" spans="1:10" ht="81" customHeight="1" x14ac:dyDescent="0.25">
      <c r="A131" s="61" t="s">
        <v>146</v>
      </c>
      <c r="B131" s="62" t="s">
        <v>147</v>
      </c>
      <c r="C131" s="63" t="s">
        <v>148</v>
      </c>
      <c r="D131" s="64">
        <v>1</v>
      </c>
      <c r="E131" s="64">
        <v>1</v>
      </c>
      <c r="F131" s="64">
        <v>1</v>
      </c>
      <c r="G131" s="64">
        <v>340.4</v>
      </c>
      <c r="H131" s="64">
        <v>340.4</v>
      </c>
      <c r="I131" s="64">
        <v>1</v>
      </c>
      <c r="J131" s="64">
        <v>1</v>
      </c>
    </row>
    <row r="132" spans="1:10" ht="79.5" customHeight="1" x14ac:dyDescent="0.25">
      <c r="A132" s="65"/>
      <c r="B132" s="62" t="s">
        <v>149</v>
      </c>
      <c r="C132" s="63" t="s">
        <v>58</v>
      </c>
      <c r="D132" s="64">
        <v>310</v>
      </c>
      <c r="E132" s="64">
        <v>310</v>
      </c>
      <c r="F132" s="64">
        <v>1</v>
      </c>
      <c r="G132" s="64">
        <v>564</v>
      </c>
      <c r="H132" s="64">
        <v>564</v>
      </c>
      <c r="I132" s="64">
        <v>1</v>
      </c>
      <c r="J132" s="64">
        <v>1</v>
      </c>
    </row>
    <row r="133" spans="1:10" ht="78.75" customHeight="1" x14ac:dyDescent="0.25">
      <c r="A133" s="65"/>
      <c r="B133" s="62" t="s">
        <v>150</v>
      </c>
      <c r="C133" s="63" t="s">
        <v>58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</row>
    <row r="134" spans="1:10" ht="54.75" customHeight="1" x14ac:dyDescent="0.25">
      <c r="A134" s="65"/>
      <c r="B134" s="62" t="s">
        <v>151</v>
      </c>
      <c r="C134" s="63" t="s">
        <v>58</v>
      </c>
      <c r="D134" s="64">
        <v>130</v>
      </c>
      <c r="E134" s="64">
        <v>130</v>
      </c>
      <c r="F134" s="64">
        <v>1</v>
      </c>
      <c r="G134" s="64">
        <v>19.5</v>
      </c>
      <c r="H134" s="64">
        <v>19.5</v>
      </c>
      <c r="I134" s="64">
        <v>1</v>
      </c>
      <c r="J134" s="64">
        <v>1</v>
      </c>
    </row>
    <row r="135" spans="1:10" ht="89.25" customHeight="1" x14ac:dyDescent="0.25">
      <c r="A135" s="65"/>
      <c r="B135" s="66" t="s">
        <v>152</v>
      </c>
      <c r="C135" s="67" t="s">
        <v>153</v>
      </c>
      <c r="D135" s="67">
        <v>1</v>
      </c>
      <c r="E135" s="67">
        <v>1</v>
      </c>
      <c r="F135" s="67">
        <v>1</v>
      </c>
      <c r="G135" s="67">
        <v>91</v>
      </c>
      <c r="H135" s="67">
        <v>91</v>
      </c>
      <c r="I135" s="67">
        <v>1</v>
      </c>
      <c r="J135" s="67">
        <v>1</v>
      </c>
    </row>
    <row r="136" spans="1:10" ht="40.5" customHeight="1" x14ac:dyDescent="0.25">
      <c r="A136" s="68"/>
      <c r="B136" s="66" t="s">
        <v>154</v>
      </c>
      <c r="C136" s="67" t="s">
        <v>153</v>
      </c>
      <c r="D136" s="67">
        <v>1</v>
      </c>
      <c r="E136" s="67">
        <v>1</v>
      </c>
      <c r="F136" s="67">
        <v>1</v>
      </c>
      <c r="G136" s="67">
        <v>50</v>
      </c>
      <c r="H136" s="67">
        <v>50</v>
      </c>
      <c r="I136" s="67">
        <v>1</v>
      </c>
      <c r="J136" s="67">
        <v>1</v>
      </c>
    </row>
    <row r="137" spans="1:10" x14ac:dyDescent="0.25">
      <c r="A137" s="69" t="s">
        <v>125</v>
      </c>
      <c r="B137" s="70"/>
      <c r="C137" s="70"/>
      <c r="D137" s="70"/>
      <c r="E137" s="70"/>
      <c r="F137" s="70"/>
      <c r="G137" s="70"/>
      <c r="H137" s="70"/>
      <c r="I137" s="71"/>
      <c r="J137" s="11">
        <v>5</v>
      </c>
    </row>
    <row r="138" spans="1:10" x14ac:dyDescent="0.25">
      <c r="A138" s="69" t="s">
        <v>133</v>
      </c>
      <c r="B138" s="70"/>
      <c r="C138" s="70"/>
      <c r="D138" s="70"/>
      <c r="E138" s="70"/>
      <c r="F138" s="70"/>
      <c r="G138" s="70"/>
      <c r="H138" s="70"/>
      <c r="I138" s="71"/>
      <c r="J138" s="11">
        <v>1</v>
      </c>
    </row>
    <row r="139" spans="1:10" ht="67.5" customHeight="1" x14ac:dyDescent="0.25">
      <c r="A139" s="16" t="s">
        <v>155</v>
      </c>
      <c r="B139" s="17" t="s">
        <v>156</v>
      </c>
      <c r="C139" s="7" t="s">
        <v>42</v>
      </c>
      <c r="D139" s="8">
        <v>3</v>
      </c>
      <c r="E139" s="8">
        <v>3</v>
      </c>
      <c r="F139" s="8">
        <v>1</v>
      </c>
      <c r="G139" s="8">
        <v>0</v>
      </c>
      <c r="H139" s="8">
        <v>0</v>
      </c>
      <c r="I139" s="8">
        <v>0</v>
      </c>
      <c r="J139" s="8">
        <v>1</v>
      </c>
    </row>
    <row r="140" spans="1:10" ht="78.75" customHeight="1" x14ac:dyDescent="0.25">
      <c r="A140" s="53"/>
      <c r="B140" s="10" t="s">
        <v>157</v>
      </c>
      <c r="C140" s="11" t="s">
        <v>129</v>
      </c>
      <c r="D140" s="11">
        <v>100</v>
      </c>
      <c r="E140" s="11">
        <v>100</v>
      </c>
      <c r="F140" s="11">
        <v>1</v>
      </c>
      <c r="G140" s="11">
        <v>50</v>
      </c>
      <c r="H140" s="11">
        <v>48</v>
      </c>
      <c r="I140" s="11">
        <v>0.96</v>
      </c>
      <c r="J140" s="11">
        <v>1.04</v>
      </c>
    </row>
    <row r="141" spans="1:10" x14ac:dyDescent="0.25">
      <c r="A141" s="69" t="s">
        <v>158</v>
      </c>
      <c r="B141" s="70"/>
      <c r="C141" s="70"/>
      <c r="D141" s="70"/>
      <c r="E141" s="70"/>
      <c r="F141" s="70"/>
      <c r="G141" s="70"/>
      <c r="H141" s="70"/>
      <c r="I141" s="71"/>
      <c r="J141" s="11">
        <v>2.04</v>
      </c>
    </row>
    <row r="142" spans="1:10" x14ac:dyDescent="0.25">
      <c r="A142" s="54" t="s">
        <v>159</v>
      </c>
      <c r="B142" s="55"/>
      <c r="C142" s="55"/>
      <c r="D142" s="55"/>
      <c r="E142" s="55"/>
      <c r="F142" s="55"/>
      <c r="G142" s="55"/>
      <c r="H142" s="55"/>
      <c r="I142" s="56"/>
      <c r="J142" s="8">
        <v>1.02</v>
      </c>
    </row>
    <row r="143" spans="1:10" ht="153.75" customHeight="1" x14ac:dyDescent="0.25">
      <c r="A143" s="51" t="s">
        <v>160</v>
      </c>
      <c r="B143" s="10" t="s">
        <v>161</v>
      </c>
      <c r="C143" s="11" t="s">
        <v>42</v>
      </c>
      <c r="D143" s="11">
        <v>2</v>
      </c>
      <c r="E143" s="11">
        <v>2</v>
      </c>
      <c r="F143" s="11">
        <v>1</v>
      </c>
      <c r="G143" s="11">
        <v>20</v>
      </c>
      <c r="H143" s="11">
        <v>20</v>
      </c>
      <c r="I143" s="11">
        <v>1</v>
      </c>
      <c r="J143" s="11">
        <v>1</v>
      </c>
    </row>
    <row r="144" spans="1:10" ht="117" customHeight="1" x14ac:dyDescent="0.25">
      <c r="A144" s="9"/>
      <c r="B144" s="10" t="s">
        <v>162</v>
      </c>
      <c r="C144" s="11" t="s">
        <v>42</v>
      </c>
      <c r="D144" s="11">
        <v>1</v>
      </c>
      <c r="E144" s="11">
        <v>1</v>
      </c>
      <c r="F144" s="11">
        <v>1</v>
      </c>
      <c r="G144" s="11">
        <v>10</v>
      </c>
      <c r="H144" s="11">
        <v>10</v>
      </c>
      <c r="I144" s="11">
        <v>1</v>
      </c>
      <c r="J144" s="11">
        <v>1</v>
      </c>
    </row>
    <row r="145" spans="1:10" x14ac:dyDescent="0.25">
      <c r="A145" s="69" t="s">
        <v>125</v>
      </c>
      <c r="B145" s="70"/>
      <c r="C145" s="70"/>
      <c r="D145" s="70"/>
      <c r="E145" s="70"/>
      <c r="F145" s="70"/>
      <c r="G145" s="70"/>
      <c r="H145" s="70"/>
      <c r="I145" s="71"/>
      <c r="J145" s="11">
        <v>2</v>
      </c>
    </row>
    <row r="146" spans="1:10" x14ac:dyDescent="0.25">
      <c r="A146" s="69" t="s">
        <v>133</v>
      </c>
      <c r="B146" s="70"/>
      <c r="C146" s="70"/>
      <c r="D146" s="70"/>
      <c r="E146" s="70"/>
      <c r="F146" s="70"/>
      <c r="G146" s="70"/>
      <c r="H146" s="70"/>
      <c r="I146" s="71"/>
      <c r="J146" s="11">
        <v>1</v>
      </c>
    </row>
    <row r="147" spans="1:10" ht="109.5" customHeight="1" x14ac:dyDescent="0.25">
      <c r="A147" s="34" t="s">
        <v>163</v>
      </c>
      <c r="B147" s="10" t="s">
        <v>164</v>
      </c>
      <c r="C147" s="11" t="s">
        <v>129</v>
      </c>
      <c r="D147" s="11">
        <v>43</v>
      </c>
      <c r="E147" s="11">
        <v>43</v>
      </c>
      <c r="F147" s="11">
        <v>1</v>
      </c>
      <c r="G147" s="11">
        <v>37</v>
      </c>
      <c r="H147" s="11">
        <v>37</v>
      </c>
      <c r="I147" s="11">
        <v>1</v>
      </c>
      <c r="J147" s="11">
        <v>1</v>
      </c>
    </row>
    <row r="148" spans="1:10" x14ac:dyDescent="0.25">
      <c r="A148" s="69" t="s">
        <v>165</v>
      </c>
      <c r="B148" s="70"/>
      <c r="C148" s="70"/>
      <c r="D148" s="70"/>
      <c r="E148" s="70"/>
      <c r="F148" s="70"/>
      <c r="G148" s="70"/>
      <c r="H148" s="70"/>
      <c r="I148" s="71"/>
      <c r="J148" s="11">
        <v>1</v>
      </c>
    </row>
    <row r="149" spans="1:10" x14ac:dyDescent="0.25">
      <c r="A149" s="69" t="s">
        <v>159</v>
      </c>
      <c r="B149" s="70"/>
      <c r="C149" s="70"/>
      <c r="D149" s="70"/>
      <c r="E149" s="70"/>
      <c r="F149" s="70"/>
      <c r="G149" s="70"/>
      <c r="H149" s="70"/>
      <c r="I149" s="71"/>
      <c r="J149" s="11">
        <v>1</v>
      </c>
    </row>
    <row r="150" spans="1:10" ht="63.75" customHeight="1" x14ac:dyDescent="0.25">
      <c r="A150" s="51" t="s">
        <v>166</v>
      </c>
      <c r="B150" s="10" t="s">
        <v>167</v>
      </c>
      <c r="C150" s="11" t="s">
        <v>129</v>
      </c>
      <c r="D150" s="11">
        <v>100</v>
      </c>
      <c r="E150" s="11">
        <v>100</v>
      </c>
      <c r="F150" s="11">
        <v>1</v>
      </c>
      <c r="G150" s="72">
        <v>3745.5</v>
      </c>
      <c r="H150" s="72">
        <v>3745.5</v>
      </c>
      <c r="I150" s="52">
        <v>1</v>
      </c>
      <c r="J150" s="11">
        <v>1</v>
      </c>
    </row>
    <row r="151" spans="1:10" ht="52.5" customHeight="1" x14ac:dyDescent="0.25">
      <c r="A151" s="73"/>
      <c r="B151" s="10" t="s">
        <v>168</v>
      </c>
      <c r="C151" s="11" t="s">
        <v>129</v>
      </c>
      <c r="D151" s="11">
        <v>100</v>
      </c>
      <c r="E151" s="11">
        <v>100</v>
      </c>
      <c r="F151" s="11">
        <v>1</v>
      </c>
      <c r="G151" s="74"/>
      <c r="H151" s="74"/>
      <c r="I151" s="75"/>
      <c r="J151" s="11">
        <v>1</v>
      </c>
    </row>
    <row r="152" spans="1:10" ht="41.25" customHeight="1" x14ac:dyDescent="0.25">
      <c r="A152" s="73"/>
      <c r="B152" s="10" t="s">
        <v>169</v>
      </c>
      <c r="C152" s="11" t="s">
        <v>129</v>
      </c>
      <c r="D152" s="11">
        <v>100</v>
      </c>
      <c r="E152" s="11">
        <v>100</v>
      </c>
      <c r="F152" s="11">
        <v>1</v>
      </c>
      <c r="G152" s="74"/>
      <c r="H152" s="74"/>
      <c r="I152" s="75"/>
      <c r="J152" s="11">
        <v>1</v>
      </c>
    </row>
    <row r="153" spans="1:10" ht="115.5" customHeight="1" x14ac:dyDescent="0.25">
      <c r="A153" s="73"/>
      <c r="B153" s="10" t="s">
        <v>170</v>
      </c>
      <c r="C153" s="11" t="s">
        <v>129</v>
      </c>
      <c r="D153" s="11">
        <v>100</v>
      </c>
      <c r="E153" s="11">
        <v>100</v>
      </c>
      <c r="F153" s="11">
        <v>1</v>
      </c>
      <c r="G153" s="74"/>
      <c r="H153" s="74"/>
      <c r="I153" s="75"/>
      <c r="J153" s="11">
        <v>1</v>
      </c>
    </row>
    <row r="154" spans="1:10" ht="41.25" customHeight="1" x14ac:dyDescent="0.25">
      <c r="A154" s="9"/>
      <c r="B154" s="10" t="s">
        <v>171</v>
      </c>
      <c r="C154" s="11" t="s">
        <v>129</v>
      </c>
      <c r="D154" s="11">
        <v>100</v>
      </c>
      <c r="E154" s="11">
        <v>100</v>
      </c>
      <c r="F154" s="11">
        <v>1</v>
      </c>
      <c r="G154" s="76"/>
      <c r="H154" s="76"/>
      <c r="I154" s="77"/>
      <c r="J154" s="11">
        <v>1</v>
      </c>
    </row>
    <row r="155" spans="1:10" x14ac:dyDescent="0.25">
      <c r="A155" s="69" t="s">
        <v>172</v>
      </c>
      <c r="B155" s="70"/>
      <c r="C155" s="70"/>
      <c r="D155" s="70"/>
      <c r="E155" s="70"/>
      <c r="F155" s="70"/>
      <c r="G155" s="70"/>
      <c r="H155" s="70"/>
      <c r="I155" s="71"/>
      <c r="J155" s="11">
        <v>5</v>
      </c>
    </row>
    <row r="156" spans="1:10" x14ac:dyDescent="0.25">
      <c r="A156" s="69" t="s">
        <v>159</v>
      </c>
      <c r="B156" s="70"/>
      <c r="C156" s="70"/>
      <c r="D156" s="70"/>
      <c r="E156" s="70"/>
      <c r="F156" s="70"/>
      <c r="G156" s="70"/>
      <c r="H156" s="70"/>
      <c r="I156" s="71"/>
      <c r="J156" s="11">
        <v>1</v>
      </c>
    </row>
    <row r="157" spans="1:10" ht="68.25" customHeight="1" x14ac:dyDescent="0.25">
      <c r="A157" s="61" t="s">
        <v>173</v>
      </c>
      <c r="B157" s="17" t="s">
        <v>174</v>
      </c>
      <c r="C157" s="7" t="s">
        <v>175</v>
      </c>
      <c r="D157" s="8">
        <v>61510</v>
      </c>
      <c r="E157" s="8">
        <v>88305</v>
      </c>
      <c r="F157" s="8">
        <v>1.44</v>
      </c>
      <c r="G157" s="35">
        <v>2251.4</v>
      </c>
      <c r="H157" s="35">
        <v>2251.4</v>
      </c>
      <c r="I157" s="35">
        <v>1</v>
      </c>
      <c r="J157" s="8">
        <v>1.44</v>
      </c>
    </row>
    <row r="158" spans="1:10" ht="41.25" customHeight="1" x14ac:dyDescent="0.25">
      <c r="A158" s="65"/>
      <c r="B158" s="17" t="s">
        <v>176</v>
      </c>
      <c r="C158" s="7" t="s">
        <v>175</v>
      </c>
      <c r="D158" s="8">
        <v>9000</v>
      </c>
      <c r="E158" s="8">
        <v>15291</v>
      </c>
      <c r="F158" s="8">
        <v>1.7</v>
      </c>
      <c r="G158" s="78"/>
      <c r="H158" s="78"/>
      <c r="I158" s="78"/>
      <c r="J158" s="8">
        <v>1.7</v>
      </c>
    </row>
    <row r="159" spans="1:10" ht="54" customHeight="1" x14ac:dyDescent="0.25">
      <c r="A159" s="65"/>
      <c r="B159" s="17" t="s">
        <v>177</v>
      </c>
      <c r="C159" s="7" t="s">
        <v>175</v>
      </c>
      <c r="D159" s="8">
        <v>5220</v>
      </c>
      <c r="E159" s="8">
        <v>6209</v>
      </c>
      <c r="F159" s="8">
        <v>1.19</v>
      </c>
      <c r="G159" s="78"/>
      <c r="H159" s="78"/>
      <c r="I159" s="78"/>
      <c r="J159" s="8">
        <v>1.19</v>
      </c>
    </row>
    <row r="160" spans="1:10" ht="42.75" customHeight="1" x14ac:dyDescent="0.25">
      <c r="A160" s="65"/>
      <c r="B160" s="17" t="s">
        <v>178</v>
      </c>
      <c r="C160" s="7" t="s">
        <v>175</v>
      </c>
      <c r="D160" s="8">
        <v>150</v>
      </c>
      <c r="E160" s="8">
        <v>71</v>
      </c>
      <c r="F160" s="8">
        <v>0.47</v>
      </c>
      <c r="G160" s="78"/>
      <c r="H160" s="78"/>
      <c r="I160" s="78"/>
      <c r="J160" s="8">
        <v>0.47</v>
      </c>
    </row>
    <row r="161" spans="1:10" ht="29.25" customHeight="1" x14ac:dyDescent="0.25">
      <c r="A161" s="65"/>
      <c r="B161" s="17" t="s">
        <v>179</v>
      </c>
      <c r="C161" s="7" t="s">
        <v>175</v>
      </c>
      <c r="D161" s="8">
        <v>4000</v>
      </c>
      <c r="E161" s="8">
        <v>4000</v>
      </c>
      <c r="F161" s="8">
        <v>1</v>
      </c>
      <c r="G161" s="78"/>
      <c r="H161" s="78"/>
      <c r="I161" s="78"/>
      <c r="J161" s="8">
        <v>1</v>
      </c>
    </row>
    <row r="162" spans="1:10" ht="55.5" customHeight="1" x14ac:dyDescent="0.25">
      <c r="A162" s="65"/>
      <c r="B162" s="17" t="s">
        <v>180</v>
      </c>
      <c r="C162" s="7" t="s">
        <v>129</v>
      </c>
      <c r="D162" s="8">
        <v>0.5</v>
      </c>
      <c r="E162" s="8">
        <v>0</v>
      </c>
      <c r="F162" s="8">
        <v>0</v>
      </c>
      <c r="G162" s="78"/>
      <c r="H162" s="78"/>
      <c r="I162" s="78"/>
      <c r="J162" s="8">
        <v>0</v>
      </c>
    </row>
    <row r="163" spans="1:10" ht="32.25" customHeight="1" x14ac:dyDescent="0.25">
      <c r="A163" s="65"/>
      <c r="B163" s="17" t="s">
        <v>181</v>
      </c>
      <c r="C163" s="7" t="s">
        <v>175</v>
      </c>
      <c r="D163" s="8">
        <v>18100</v>
      </c>
      <c r="E163" s="8">
        <v>15917.6</v>
      </c>
      <c r="F163" s="8">
        <v>0.88</v>
      </c>
      <c r="G163" s="78"/>
      <c r="H163" s="78"/>
      <c r="I163" s="78"/>
      <c r="J163" s="8">
        <v>0.88</v>
      </c>
    </row>
    <row r="164" spans="1:10" ht="28.5" customHeight="1" x14ac:dyDescent="0.25">
      <c r="A164" s="65"/>
      <c r="B164" s="17" t="s">
        <v>182</v>
      </c>
      <c r="C164" s="7" t="s">
        <v>175</v>
      </c>
      <c r="D164" s="8">
        <v>1680</v>
      </c>
      <c r="E164" s="8">
        <v>2354</v>
      </c>
      <c r="F164" s="8">
        <v>1.4</v>
      </c>
      <c r="G164" s="78"/>
      <c r="H164" s="78"/>
      <c r="I164" s="78"/>
      <c r="J164" s="8">
        <v>1.4</v>
      </c>
    </row>
    <row r="165" spans="1:10" ht="42.75" customHeight="1" x14ac:dyDescent="0.25">
      <c r="A165" s="65"/>
      <c r="B165" s="17" t="s">
        <v>183</v>
      </c>
      <c r="C165" s="7" t="s">
        <v>175</v>
      </c>
      <c r="D165" s="8">
        <v>3468</v>
      </c>
      <c r="E165" s="8">
        <v>3389.4</v>
      </c>
      <c r="F165" s="8">
        <v>0.98</v>
      </c>
      <c r="G165" s="78"/>
      <c r="H165" s="78"/>
      <c r="I165" s="78"/>
      <c r="J165" s="8">
        <v>0.98</v>
      </c>
    </row>
    <row r="166" spans="1:10" ht="28.5" customHeight="1" x14ac:dyDescent="0.25">
      <c r="A166" s="65"/>
      <c r="B166" s="17" t="s">
        <v>182</v>
      </c>
      <c r="C166" s="7" t="s">
        <v>175</v>
      </c>
      <c r="D166" s="8">
        <v>434</v>
      </c>
      <c r="E166" s="8">
        <v>420</v>
      </c>
      <c r="F166" s="8">
        <v>0.97</v>
      </c>
      <c r="G166" s="78"/>
      <c r="H166" s="78"/>
      <c r="I166" s="78"/>
      <c r="J166" s="8">
        <v>0.97</v>
      </c>
    </row>
    <row r="167" spans="1:10" ht="39.75" customHeight="1" x14ac:dyDescent="0.25">
      <c r="A167" s="65"/>
      <c r="B167" s="17" t="s">
        <v>184</v>
      </c>
      <c r="C167" s="7" t="s">
        <v>175</v>
      </c>
      <c r="D167" s="8">
        <v>2228</v>
      </c>
      <c r="E167" s="8">
        <v>2161</v>
      </c>
      <c r="F167" s="8">
        <v>0.97</v>
      </c>
      <c r="G167" s="78"/>
      <c r="H167" s="78"/>
      <c r="I167" s="78"/>
      <c r="J167" s="8">
        <v>0.97</v>
      </c>
    </row>
    <row r="168" spans="1:10" ht="30" customHeight="1" x14ac:dyDescent="0.25">
      <c r="A168" s="65"/>
      <c r="B168" s="17" t="s">
        <v>182</v>
      </c>
      <c r="C168" s="7" t="s">
        <v>175</v>
      </c>
      <c r="D168" s="8">
        <v>434</v>
      </c>
      <c r="E168" s="8">
        <v>420</v>
      </c>
      <c r="F168" s="8">
        <v>0.97</v>
      </c>
      <c r="G168" s="78"/>
      <c r="H168" s="78"/>
      <c r="I168" s="78"/>
      <c r="J168" s="8">
        <v>0.97</v>
      </c>
    </row>
    <row r="169" spans="1:10" ht="29.25" customHeight="1" x14ac:dyDescent="0.25">
      <c r="A169" s="65"/>
      <c r="B169" s="17" t="s">
        <v>185</v>
      </c>
      <c r="C169" s="7" t="s">
        <v>175</v>
      </c>
      <c r="D169" s="8">
        <v>700</v>
      </c>
      <c r="E169" s="8">
        <v>680</v>
      </c>
      <c r="F169" s="8">
        <v>0.97</v>
      </c>
      <c r="G169" s="78"/>
      <c r="H169" s="78"/>
      <c r="I169" s="78"/>
      <c r="J169" s="8">
        <v>0.97</v>
      </c>
    </row>
    <row r="170" spans="1:10" ht="29.25" customHeight="1" x14ac:dyDescent="0.25">
      <c r="A170" s="65"/>
      <c r="B170" s="17" t="s">
        <v>186</v>
      </c>
      <c r="C170" s="7" t="s">
        <v>175</v>
      </c>
      <c r="D170" s="8">
        <v>124</v>
      </c>
      <c r="E170" s="8">
        <v>124</v>
      </c>
      <c r="F170" s="8">
        <v>1</v>
      </c>
      <c r="G170" s="78"/>
      <c r="H170" s="78"/>
      <c r="I170" s="78"/>
      <c r="J170" s="8">
        <v>1</v>
      </c>
    </row>
    <row r="171" spans="1:10" ht="27" customHeight="1" x14ac:dyDescent="0.25">
      <c r="A171" s="65"/>
      <c r="B171" s="17" t="s">
        <v>187</v>
      </c>
      <c r="C171" s="7" t="s">
        <v>188</v>
      </c>
      <c r="D171" s="8">
        <v>4520</v>
      </c>
      <c r="E171" s="8">
        <v>4520</v>
      </c>
      <c r="F171" s="8">
        <v>1</v>
      </c>
      <c r="G171" s="78"/>
      <c r="H171" s="78"/>
      <c r="I171" s="78"/>
      <c r="J171" s="8">
        <v>1</v>
      </c>
    </row>
    <row r="172" spans="1:10" ht="79.5" customHeight="1" x14ac:dyDescent="0.25">
      <c r="A172" s="65"/>
      <c r="B172" s="17" t="s">
        <v>189</v>
      </c>
      <c r="C172" s="7" t="s">
        <v>42</v>
      </c>
      <c r="D172" s="8">
        <v>3</v>
      </c>
      <c r="E172" s="8">
        <v>4</v>
      </c>
      <c r="F172" s="8">
        <v>1.33</v>
      </c>
      <c r="G172" s="78"/>
      <c r="H172" s="78"/>
      <c r="I172" s="78"/>
      <c r="J172" s="8">
        <v>1.33</v>
      </c>
    </row>
    <row r="173" spans="1:10" ht="39.75" customHeight="1" x14ac:dyDescent="0.25">
      <c r="A173" s="68"/>
      <c r="B173" s="17" t="s">
        <v>190</v>
      </c>
      <c r="C173" s="7" t="s">
        <v>42</v>
      </c>
      <c r="D173" s="8">
        <v>1</v>
      </c>
      <c r="E173" s="8">
        <v>1</v>
      </c>
      <c r="F173" s="8">
        <v>1</v>
      </c>
      <c r="G173" s="59"/>
      <c r="H173" s="59"/>
      <c r="I173" s="59"/>
      <c r="J173" s="8">
        <v>1</v>
      </c>
    </row>
    <row r="174" spans="1:10" x14ac:dyDescent="0.25">
      <c r="A174" s="54" t="s">
        <v>144</v>
      </c>
      <c r="B174" s="55"/>
      <c r="C174" s="55"/>
      <c r="D174" s="55"/>
      <c r="E174" s="55"/>
      <c r="F174" s="55"/>
      <c r="G174" s="55"/>
      <c r="H174" s="55"/>
      <c r="I174" s="56"/>
      <c r="J174" s="8">
        <v>17.27</v>
      </c>
    </row>
    <row r="175" spans="1:10" x14ac:dyDescent="0.25">
      <c r="A175" s="54" t="s">
        <v>159</v>
      </c>
      <c r="B175" s="55"/>
      <c r="C175" s="55"/>
      <c r="D175" s="55"/>
      <c r="E175" s="55"/>
      <c r="F175" s="55"/>
      <c r="G175" s="55"/>
      <c r="H175" s="55"/>
      <c r="I175" s="56"/>
      <c r="J175" s="8">
        <v>1.02</v>
      </c>
    </row>
    <row r="176" spans="1:10" ht="54" customHeight="1" x14ac:dyDescent="0.25">
      <c r="A176" s="61" t="s">
        <v>191</v>
      </c>
      <c r="B176" s="17" t="s">
        <v>192</v>
      </c>
      <c r="C176" s="7" t="s">
        <v>42</v>
      </c>
      <c r="D176" s="8">
        <v>150</v>
      </c>
      <c r="E176" s="8">
        <v>150</v>
      </c>
      <c r="F176" s="8">
        <v>1</v>
      </c>
      <c r="G176" s="35">
        <v>0</v>
      </c>
      <c r="H176" s="35">
        <v>0</v>
      </c>
      <c r="I176" s="35">
        <v>0</v>
      </c>
      <c r="J176" s="8">
        <v>1</v>
      </c>
    </row>
    <row r="177" spans="1:10" ht="53.25" customHeight="1" x14ac:dyDescent="0.25">
      <c r="A177" s="65"/>
      <c r="B177" s="17" t="s">
        <v>193</v>
      </c>
      <c r="C177" s="7" t="s">
        <v>42</v>
      </c>
      <c r="D177" s="8">
        <v>100</v>
      </c>
      <c r="E177" s="8">
        <v>100</v>
      </c>
      <c r="F177" s="8">
        <v>1</v>
      </c>
      <c r="G177" s="78"/>
      <c r="H177" s="78"/>
      <c r="I177" s="78"/>
      <c r="J177" s="8">
        <v>1</v>
      </c>
    </row>
    <row r="178" spans="1:10" ht="53.25" customHeight="1" x14ac:dyDescent="0.25">
      <c r="A178" s="68"/>
      <c r="B178" s="17" t="s">
        <v>194</v>
      </c>
      <c r="C178" s="7" t="s">
        <v>42</v>
      </c>
      <c r="D178" s="8">
        <v>20</v>
      </c>
      <c r="E178" s="8">
        <v>20</v>
      </c>
      <c r="F178" s="8">
        <v>1</v>
      </c>
      <c r="G178" s="59"/>
      <c r="H178" s="59"/>
      <c r="I178" s="59"/>
      <c r="J178" s="8">
        <v>1</v>
      </c>
    </row>
    <row r="179" spans="1:10" x14ac:dyDescent="0.25">
      <c r="A179" s="54" t="s">
        <v>195</v>
      </c>
      <c r="B179" s="55"/>
      <c r="C179" s="55"/>
      <c r="D179" s="55"/>
      <c r="E179" s="55"/>
      <c r="F179" s="55"/>
      <c r="G179" s="55"/>
      <c r="H179" s="55"/>
      <c r="I179" s="56"/>
      <c r="J179" s="8">
        <v>3</v>
      </c>
    </row>
    <row r="180" spans="1:10" x14ac:dyDescent="0.25">
      <c r="A180" s="69" t="s">
        <v>126</v>
      </c>
      <c r="B180" s="70"/>
      <c r="C180" s="70"/>
      <c r="D180" s="70"/>
      <c r="E180" s="70"/>
      <c r="F180" s="70"/>
      <c r="G180" s="70"/>
      <c r="H180" s="70"/>
      <c r="I180" s="71"/>
      <c r="J180" s="11">
        <v>1</v>
      </c>
    </row>
    <row r="181" spans="1:10" ht="42.75" customHeight="1" x14ac:dyDescent="0.25">
      <c r="A181" s="88" t="s">
        <v>1</v>
      </c>
      <c r="B181" s="45" t="s">
        <v>196</v>
      </c>
      <c r="C181" s="11" t="s">
        <v>197</v>
      </c>
      <c r="D181" s="11">
        <v>2</v>
      </c>
      <c r="E181" s="11" t="s">
        <v>32</v>
      </c>
      <c r="F181" s="11">
        <v>1</v>
      </c>
      <c r="G181" s="11">
        <v>200</v>
      </c>
      <c r="H181" s="11">
        <v>200</v>
      </c>
      <c r="I181" s="11">
        <f>G181/H181</f>
        <v>1</v>
      </c>
      <c r="J181" s="11">
        <f>I181/F181</f>
        <v>1</v>
      </c>
    </row>
    <row r="182" spans="1:10" x14ac:dyDescent="0.25">
      <c r="A182" s="12" t="s">
        <v>26</v>
      </c>
      <c r="B182" s="13"/>
      <c r="C182" s="13"/>
      <c r="D182" s="13"/>
      <c r="E182" s="13"/>
      <c r="F182" s="13"/>
      <c r="G182" s="13"/>
      <c r="H182" s="13"/>
      <c r="I182" s="14"/>
      <c r="J182" s="8">
        <f>J181</f>
        <v>1</v>
      </c>
    </row>
    <row r="183" spans="1:10" x14ac:dyDescent="0.25">
      <c r="A183" s="15" t="s">
        <v>27</v>
      </c>
      <c r="B183" s="13"/>
      <c r="C183" s="13"/>
      <c r="D183" s="13"/>
      <c r="E183" s="13"/>
      <c r="F183" s="13"/>
      <c r="G183" s="13"/>
      <c r="H183" s="13"/>
      <c r="I183" s="14"/>
      <c r="J183" s="11">
        <f>J182/1</f>
        <v>1</v>
      </c>
    </row>
  </sheetData>
  <mergeCells count="134">
    <mergeCell ref="A179:I179"/>
    <mergeCell ref="A180:I180"/>
    <mergeCell ref="A182:I182"/>
    <mergeCell ref="A183:I183"/>
    <mergeCell ref="A174:I174"/>
    <mergeCell ref="A175:I175"/>
    <mergeCell ref="A176:A178"/>
    <mergeCell ref="G176:G178"/>
    <mergeCell ref="H176:H178"/>
    <mergeCell ref="I176:I178"/>
    <mergeCell ref="A155:I155"/>
    <mergeCell ref="A156:I156"/>
    <mergeCell ref="A157:A173"/>
    <mergeCell ref="G157:G173"/>
    <mergeCell ref="H157:H173"/>
    <mergeCell ref="I157:I173"/>
    <mergeCell ref="A148:I148"/>
    <mergeCell ref="A149:I149"/>
    <mergeCell ref="A150:A154"/>
    <mergeCell ref="G150:G154"/>
    <mergeCell ref="H150:H154"/>
    <mergeCell ref="I150:I154"/>
    <mergeCell ref="A139:A140"/>
    <mergeCell ref="A141:I141"/>
    <mergeCell ref="A142:I142"/>
    <mergeCell ref="A143:A144"/>
    <mergeCell ref="A145:I145"/>
    <mergeCell ref="A146:I146"/>
    <mergeCell ref="A127:I127"/>
    <mergeCell ref="A129:I129"/>
    <mergeCell ref="A130:I130"/>
    <mergeCell ref="A131:A136"/>
    <mergeCell ref="A137:I137"/>
    <mergeCell ref="A138:I138"/>
    <mergeCell ref="A123:I123"/>
    <mergeCell ref="A124:A125"/>
    <mergeCell ref="G124:G125"/>
    <mergeCell ref="H124:H125"/>
    <mergeCell ref="I124:I125"/>
    <mergeCell ref="A126:I126"/>
    <mergeCell ref="H116:H117"/>
    <mergeCell ref="I116:I117"/>
    <mergeCell ref="A118:I118"/>
    <mergeCell ref="A119:I119"/>
    <mergeCell ref="A120:A121"/>
    <mergeCell ref="A122:I122"/>
    <mergeCell ref="A108:I108"/>
    <mergeCell ref="A109:I109"/>
    <mergeCell ref="A110:A111"/>
    <mergeCell ref="A112:I112"/>
    <mergeCell ref="A113:I113"/>
    <mergeCell ref="A114:A117"/>
    <mergeCell ref="G114:G115"/>
    <mergeCell ref="H114:H115"/>
    <mergeCell ref="I114:I115"/>
    <mergeCell ref="G116:G117"/>
    <mergeCell ref="A101:I101"/>
    <mergeCell ref="A102:I102"/>
    <mergeCell ref="A103:A107"/>
    <mergeCell ref="G103:G107"/>
    <mergeCell ref="H103:H107"/>
    <mergeCell ref="I103:I107"/>
    <mergeCell ref="A91:I91"/>
    <mergeCell ref="A92:A94"/>
    <mergeCell ref="A95:I95"/>
    <mergeCell ref="A96:I96"/>
    <mergeCell ref="A97:A100"/>
    <mergeCell ref="G97:G100"/>
    <mergeCell ref="H97:H100"/>
    <mergeCell ref="I97:I100"/>
    <mergeCell ref="A87:I87"/>
    <mergeCell ref="A88:A89"/>
    <mergeCell ref="G88:G89"/>
    <mergeCell ref="H88:H89"/>
    <mergeCell ref="I88:I89"/>
    <mergeCell ref="A90:I90"/>
    <mergeCell ref="A81:I81"/>
    <mergeCell ref="A82:A85"/>
    <mergeCell ref="G82:G85"/>
    <mergeCell ref="H82:H85"/>
    <mergeCell ref="I82:I85"/>
    <mergeCell ref="A86:I86"/>
    <mergeCell ref="A72:I72"/>
    <mergeCell ref="A73:I73"/>
    <mergeCell ref="A74:A75"/>
    <mergeCell ref="A76:I76"/>
    <mergeCell ref="A77:I77"/>
    <mergeCell ref="A80:I80"/>
    <mergeCell ref="A64:B64"/>
    <mergeCell ref="A65:B65"/>
    <mergeCell ref="A66:I66"/>
    <mergeCell ref="A67:I67"/>
    <mergeCell ref="A68:A71"/>
    <mergeCell ref="G68:G71"/>
    <mergeCell ref="H68:H71"/>
    <mergeCell ref="I68:I71"/>
    <mergeCell ref="A55:I55"/>
    <mergeCell ref="A56:I56"/>
    <mergeCell ref="A57:J57"/>
    <mergeCell ref="A58:A60"/>
    <mergeCell ref="G58:G65"/>
    <mergeCell ref="H58:H65"/>
    <mergeCell ref="I58:I60"/>
    <mergeCell ref="A61:B61"/>
    <mergeCell ref="A62:B62"/>
    <mergeCell ref="A63:B63"/>
    <mergeCell ref="A42:I42"/>
    <mergeCell ref="A43:I43"/>
    <mergeCell ref="A44:A47"/>
    <mergeCell ref="A48:I48"/>
    <mergeCell ref="A49:I49"/>
    <mergeCell ref="A50:A54"/>
    <mergeCell ref="A20:I20"/>
    <mergeCell ref="A21:I21"/>
    <mergeCell ref="A22:A29"/>
    <mergeCell ref="A30:I30"/>
    <mergeCell ref="A31:I31"/>
    <mergeCell ref="A32:A41"/>
    <mergeCell ref="G32:G41"/>
    <mergeCell ref="H32:H41"/>
    <mergeCell ref="I32:I41"/>
    <mergeCell ref="A15:I15"/>
    <mergeCell ref="A16:I16"/>
    <mergeCell ref="A17:A19"/>
    <mergeCell ref="G17:G19"/>
    <mergeCell ref="H17:H19"/>
    <mergeCell ref="I17:I19"/>
    <mergeCell ref="A5:A6"/>
    <mergeCell ref="A7:I7"/>
    <mergeCell ref="A8:I8"/>
    <mergeCell ref="A9:A14"/>
    <mergeCell ref="G9:G14"/>
    <mergeCell ref="H9:H14"/>
    <mergeCell ref="I9:I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topLeftCell="A172" workbookViewId="0">
      <selection activeCell="B5" sqref="B5"/>
    </sheetView>
  </sheetViews>
  <sheetFormatPr defaultRowHeight="15" x14ac:dyDescent="0.25"/>
  <cols>
    <col min="1" max="1" width="24.5703125" customWidth="1"/>
    <col min="2" max="2" width="18.28515625" customWidth="1"/>
    <col min="3" max="3" width="6.5703125" customWidth="1"/>
    <col min="7" max="7" width="13.42578125" customWidth="1"/>
    <col min="8" max="8" width="14" customWidth="1"/>
  </cols>
  <sheetData>
    <row r="1" spans="1:10" x14ac:dyDescent="0.25">
      <c r="A1" t="s">
        <v>198</v>
      </c>
    </row>
    <row r="3" spans="1:10" ht="38.25" x14ac:dyDescent="0.25">
      <c r="A3" s="96" t="s">
        <v>199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97" t="s">
        <v>21</v>
      </c>
    </row>
    <row r="5" spans="1:10" ht="127.5" x14ac:dyDescent="0.25">
      <c r="A5" s="51" t="s">
        <v>200</v>
      </c>
      <c r="B5" s="10" t="s">
        <v>201</v>
      </c>
      <c r="C5" s="98" t="s">
        <v>58</v>
      </c>
      <c r="D5" s="98">
        <v>1</v>
      </c>
      <c r="E5" s="98" t="s">
        <v>32</v>
      </c>
      <c r="F5" s="98">
        <v>1</v>
      </c>
      <c r="G5" s="28">
        <v>3715.3</v>
      </c>
      <c r="H5" s="28">
        <v>3715.3</v>
      </c>
      <c r="I5" s="28">
        <f>H5/G5</f>
        <v>1</v>
      </c>
      <c r="J5" s="98">
        <f>F5/I5</f>
        <v>1</v>
      </c>
    </row>
    <row r="6" spans="1:10" ht="127.5" x14ac:dyDescent="0.25">
      <c r="A6" s="29"/>
      <c r="B6" s="10" t="s">
        <v>202</v>
      </c>
      <c r="C6" s="98" t="s">
        <v>39</v>
      </c>
      <c r="D6" s="98">
        <v>10</v>
      </c>
      <c r="E6" s="98">
        <v>10</v>
      </c>
      <c r="F6" s="98">
        <f>E6/D6</f>
        <v>1</v>
      </c>
      <c r="G6" s="20"/>
      <c r="H6" s="20"/>
      <c r="I6" s="20"/>
      <c r="J6" s="98">
        <f>F6/I5</f>
        <v>1</v>
      </c>
    </row>
    <row r="7" spans="1:10" ht="114.75" x14ac:dyDescent="0.25">
      <c r="A7" s="29"/>
      <c r="B7" s="17" t="s">
        <v>203</v>
      </c>
      <c r="C7" s="99" t="s">
        <v>39</v>
      </c>
      <c r="D7" s="44">
        <v>12</v>
      </c>
      <c r="E7" s="44">
        <v>12</v>
      </c>
      <c r="F7" s="44">
        <f>E7/D7</f>
        <v>1</v>
      </c>
      <c r="G7" s="20"/>
      <c r="H7" s="20"/>
      <c r="I7" s="20"/>
      <c r="J7" s="44">
        <f>F7/I5</f>
        <v>1</v>
      </c>
    </row>
    <row r="8" spans="1:10" ht="63.75" x14ac:dyDescent="0.25">
      <c r="A8" s="29"/>
      <c r="B8" s="10" t="s">
        <v>204</v>
      </c>
      <c r="C8" s="98" t="s">
        <v>39</v>
      </c>
      <c r="D8" s="98">
        <v>23</v>
      </c>
      <c r="E8" s="98">
        <v>23</v>
      </c>
      <c r="F8" s="98">
        <f>E8/D8</f>
        <v>1</v>
      </c>
      <c r="G8" s="20"/>
      <c r="H8" s="20"/>
      <c r="I8" s="20"/>
      <c r="J8" s="98">
        <f>F8/I5</f>
        <v>1</v>
      </c>
    </row>
    <row r="9" spans="1:10" ht="89.25" x14ac:dyDescent="0.25">
      <c r="A9" s="30"/>
      <c r="B9" s="10" t="s">
        <v>205</v>
      </c>
      <c r="C9" s="98" t="s">
        <v>39</v>
      </c>
      <c r="D9" s="98">
        <v>2</v>
      </c>
      <c r="E9" s="98">
        <v>2</v>
      </c>
      <c r="F9" s="98">
        <f>E9/D9</f>
        <v>1</v>
      </c>
      <c r="G9" s="22"/>
      <c r="H9" s="22"/>
      <c r="I9" s="22"/>
      <c r="J9" s="98">
        <f>F9/I5</f>
        <v>1</v>
      </c>
    </row>
    <row r="10" spans="1:10" x14ac:dyDescent="0.25">
      <c r="A10" s="83" t="s">
        <v>26</v>
      </c>
      <c r="B10" s="100"/>
      <c r="C10" s="100"/>
      <c r="D10" s="100"/>
      <c r="E10" s="100"/>
      <c r="F10" s="100"/>
      <c r="G10" s="100"/>
      <c r="H10" s="100"/>
      <c r="I10" s="101"/>
      <c r="J10" s="44">
        <f>J5+J6+J7+J8+J9</f>
        <v>5</v>
      </c>
    </row>
    <row r="11" spans="1:10" x14ac:dyDescent="0.25">
      <c r="A11" s="102" t="s">
        <v>27</v>
      </c>
      <c r="B11" s="100"/>
      <c r="C11" s="100"/>
      <c r="D11" s="100"/>
      <c r="E11" s="100"/>
      <c r="F11" s="100"/>
      <c r="G11" s="100"/>
      <c r="H11" s="100"/>
      <c r="I11" s="101"/>
      <c r="J11" s="98">
        <f>J10/5</f>
        <v>1</v>
      </c>
    </row>
    <row r="12" spans="1:10" x14ac:dyDescent="0.25">
      <c r="A12" s="103" t="s">
        <v>206</v>
      </c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51" x14ac:dyDescent="0.25">
      <c r="A13" s="27" t="s">
        <v>207</v>
      </c>
      <c r="B13" s="10" t="s">
        <v>208</v>
      </c>
      <c r="C13" s="98" t="s">
        <v>24</v>
      </c>
      <c r="D13" s="98">
        <v>1</v>
      </c>
      <c r="E13" s="98">
        <v>1</v>
      </c>
      <c r="F13" s="98">
        <f t="shared" ref="F13:F46" si="0">E13/D13</f>
        <v>1</v>
      </c>
      <c r="G13" s="28">
        <v>29406.457999999999</v>
      </c>
      <c r="H13" s="28">
        <v>29406.457999999999</v>
      </c>
      <c r="I13" s="28">
        <f>H13/G13</f>
        <v>1</v>
      </c>
      <c r="J13" s="98">
        <f>F13/I13</f>
        <v>1</v>
      </c>
    </row>
    <row r="14" spans="1:10" ht="51" x14ac:dyDescent="0.25">
      <c r="A14" s="106"/>
      <c r="B14" s="10" t="s">
        <v>209</v>
      </c>
      <c r="C14" s="98" t="s">
        <v>24</v>
      </c>
      <c r="D14" s="98">
        <v>1</v>
      </c>
      <c r="E14" s="98">
        <v>1</v>
      </c>
      <c r="F14" s="98">
        <f t="shared" si="0"/>
        <v>1</v>
      </c>
      <c r="G14" s="20"/>
      <c r="H14" s="20"/>
      <c r="I14" s="20"/>
      <c r="J14" s="98">
        <f>F14/I13</f>
        <v>1</v>
      </c>
    </row>
    <row r="15" spans="1:10" ht="38.25" x14ac:dyDescent="0.25">
      <c r="A15" s="106"/>
      <c r="B15" s="10" t="s">
        <v>210</v>
      </c>
      <c r="C15" s="98" t="s">
        <v>24</v>
      </c>
      <c r="D15" s="98">
        <v>1</v>
      </c>
      <c r="E15" s="98">
        <v>1</v>
      </c>
      <c r="F15" s="98">
        <f t="shared" si="0"/>
        <v>1</v>
      </c>
      <c r="G15" s="20"/>
      <c r="H15" s="20"/>
      <c r="I15" s="20"/>
      <c r="J15" s="98">
        <f>F15/I13</f>
        <v>1</v>
      </c>
    </row>
    <row r="16" spans="1:10" ht="82.5" customHeight="1" x14ac:dyDescent="0.25">
      <c r="A16" s="106"/>
      <c r="B16" s="10" t="s">
        <v>211</v>
      </c>
      <c r="C16" s="98" t="s">
        <v>39</v>
      </c>
      <c r="D16" s="98">
        <v>2</v>
      </c>
      <c r="E16" s="98">
        <v>5</v>
      </c>
      <c r="F16" s="98">
        <f t="shared" si="0"/>
        <v>2.5</v>
      </c>
      <c r="G16" s="20"/>
      <c r="H16" s="20"/>
      <c r="I16" s="20"/>
      <c r="J16" s="98">
        <f>F16/I13</f>
        <v>2.5</v>
      </c>
    </row>
    <row r="17" spans="1:10" ht="63.75" customHeight="1" x14ac:dyDescent="0.25">
      <c r="A17" s="106"/>
      <c r="B17" s="17" t="s">
        <v>212</v>
      </c>
      <c r="C17" s="99" t="s">
        <v>39</v>
      </c>
      <c r="D17" s="44">
        <v>50</v>
      </c>
      <c r="E17" s="44">
        <v>96</v>
      </c>
      <c r="F17" s="44">
        <f t="shared" si="0"/>
        <v>1.92</v>
      </c>
      <c r="G17" s="20"/>
      <c r="H17" s="20"/>
      <c r="I17" s="20"/>
      <c r="J17" s="98">
        <f>F17/I13</f>
        <v>1.92</v>
      </c>
    </row>
    <row r="18" spans="1:10" ht="76.5" x14ac:dyDescent="0.25">
      <c r="A18" s="106"/>
      <c r="B18" s="17" t="s">
        <v>213</v>
      </c>
      <c r="C18" s="99" t="s">
        <v>39</v>
      </c>
      <c r="D18" s="44">
        <v>50</v>
      </c>
      <c r="E18" s="44">
        <v>129</v>
      </c>
      <c r="F18" s="44">
        <f t="shared" si="0"/>
        <v>2.58</v>
      </c>
      <c r="G18" s="20"/>
      <c r="H18" s="20"/>
      <c r="I18" s="20"/>
      <c r="J18" s="98">
        <f>F18/I13</f>
        <v>2.58</v>
      </c>
    </row>
    <row r="19" spans="1:10" ht="105.75" customHeight="1" x14ac:dyDescent="0.25">
      <c r="A19" s="106"/>
      <c r="B19" s="17" t="s">
        <v>214</v>
      </c>
      <c r="C19" s="99" t="s">
        <v>39</v>
      </c>
      <c r="D19" s="44">
        <v>25</v>
      </c>
      <c r="E19" s="44">
        <v>67</v>
      </c>
      <c r="F19" s="44">
        <f t="shared" si="0"/>
        <v>2.68</v>
      </c>
      <c r="G19" s="20"/>
      <c r="H19" s="20"/>
      <c r="I19" s="20"/>
      <c r="J19" s="98">
        <f>F19/I13</f>
        <v>2.68</v>
      </c>
    </row>
    <row r="20" spans="1:10" ht="130.5" customHeight="1" x14ac:dyDescent="0.25">
      <c r="A20" s="106"/>
      <c r="B20" s="17" t="s">
        <v>215</v>
      </c>
      <c r="C20" s="99" t="s">
        <v>39</v>
      </c>
      <c r="D20" s="44">
        <v>1</v>
      </c>
      <c r="E20" s="44">
        <v>2</v>
      </c>
      <c r="F20" s="44">
        <f t="shared" si="0"/>
        <v>2</v>
      </c>
      <c r="G20" s="20"/>
      <c r="H20" s="20"/>
      <c r="I20" s="20"/>
      <c r="J20" s="98">
        <f>F20/I13</f>
        <v>2</v>
      </c>
    </row>
    <row r="21" spans="1:10" ht="102" x14ac:dyDescent="0.25">
      <c r="A21" s="106"/>
      <c r="B21" s="17" t="s">
        <v>216</v>
      </c>
      <c r="C21" s="99" t="s">
        <v>24</v>
      </c>
      <c r="D21" s="44">
        <v>1</v>
      </c>
      <c r="E21" s="44">
        <v>1</v>
      </c>
      <c r="F21" s="44">
        <f t="shared" si="0"/>
        <v>1</v>
      </c>
      <c r="G21" s="20"/>
      <c r="H21" s="20"/>
      <c r="I21" s="20"/>
      <c r="J21" s="98">
        <f>F21/I13</f>
        <v>1</v>
      </c>
    </row>
    <row r="22" spans="1:10" ht="140.25" x14ac:dyDescent="0.25">
      <c r="A22" s="106"/>
      <c r="B22" s="17" t="s">
        <v>217</v>
      </c>
      <c r="C22" s="99" t="s">
        <v>39</v>
      </c>
      <c r="D22" s="44">
        <v>15</v>
      </c>
      <c r="E22" s="44">
        <v>5</v>
      </c>
      <c r="F22" s="44">
        <f t="shared" si="0"/>
        <v>0.33333333333333331</v>
      </c>
      <c r="G22" s="20"/>
      <c r="H22" s="20"/>
      <c r="I22" s="20"/>
      <c r="J22" s="98">
        <f>F22/I13</f>
        <v>0.33333333333333331</v>
      </c>
    </row>
    <row r="23" spans="1:10" ht="51" x14ac:dyDescent="0.25">
      <c r="A23" s="106"/>
      <c r="B23" s="17" t="s">
        <v>218</v>
      </c>
      <c r="C23" s="99" t="s">
        <v>24</v>
      </c>
      <c r="D23" s="44">
        <v>1</v>
      </c>
      <c r="E23" s="44">
        <v>1</v>
      </c>
      <c r="F23" s="44">
        <f t="shared" si="0"/>
        <v>1</v>
      </c>
      <c r="G23" s="20"/>
      <c r="H23" s="20"/>
      <c r="I23" s="20"/>
      <c r="J23" s="98">
        <f>F23/I13</f>
        <v>1</v>
      </c>
    </row>
    <row r="24" spans="1:10" ht="76.5" x14ac:dyDescent="0.25">
      <c r="A24" s="107"/>
      <c r="B24" s="17" t="s">
        <v>219</v>
      </c>
      <c r="C24" s="99" t="s">
        <v>24</v>
      </c>
      <c r="D24" s="44">
        <v>1</v>
      </c>
      <c r="E24" s="44">
        <v>1</v>
      </c>
      <c r="F24" s="44">
        <f t="shared" si="0"/>
        <v>1</v>
      </c>
      <c r="G24" s="22"/>
      <c r="H24" s="22"/>
      <c r="I24" s="22"/>
      <c r="J24" s="98">
        <f>F24/I13</f>
        <v>1</v>
      </c>
    </row>
    <row r="25" spans="1:10" ht="38.25" x14ac:dyDescent="0.25">
      <c r="A25" s="16" t="s">
        <v>220</v>
      </c>
      <c r="B25" s="17" t="s">
        <v>221</v>
      </c>
      <c r="C25" s="99" t="s">
        <v>24</v>
      </c>
      <c r="D25" s="44">
        <v>1</v>
      </c>
      <c r="E25" s="44">
        <v>1</v>
      </c>
      <c r="F25" s="44">
        <f t="shared" si="0"/>
        <v>1</v>
      </c>
      <c r="G25" s="18">
        <v>29406.457999999999</v>
      </c>
      <c r="H25" s="18">
        <v>29406.457999999999</v>
      </c>
      <c r="I25" s="18">
        <f>H25/G25</f>
        <v>1</v>
      </c>
      <c r="J25" s="44">
        <f>F25/I25</f>
        <v>1</v>
      </c>
    </row>
    <row r="26" spans="1:10" ht="63.75" x14ac:dyDescent="0.25">
      <c r="A26" s="29"/>
      <c r="B26" s="17" t="s">
        <v>222</v>
      </c>
      <c r="C26" s="99" t="s">
        <v>39</v>
      </c>
      <c r="D26" s="44">
        <v>1</v>
      </c>
      <c r="E26" s="44">
        <v>1</v>
      </c>
      <c r="F26" s="44">
        <f t="shared" si="0"/>
        <v>1</v>
      </c>
      <c r="G26" s="20"/>
      <c r="H26" s="20"/>
      <c r="I26" s="20"/>
      <c r="J26" s="44">
        <f>F26/I25</f>
        <v>1</v>
      </c>
    </row>
    <row r="27" spans="1:10" ht="51" x14ac:dyDescent="0.25">
      <c r="A27" s="29"/>
      <c r="B27" s="17" t="s">
        <v>223</v>
      </c>
      <c r="C27" s="99" t="s">
        <v>24</v>
      </c>
      <c r="D27" s="44">
        <v>1</v>
      </c>
      <c r="E27" s="44">
        <v>1</v>
      </c>
      <c r="F27" s="44">
        <f t="shared" si="0"/>
        <v>1</v>
      </c>
      <c r="G27" s="20"/>
      <c r="H27" s="20"/>
      <c r="I27" s="20"/>
      <c r="J27" s="44">
        <f>F27/I25</f>
        <v>1</v>
      </c>
    </row>
    <row r="28" spans="1:10" ht="51" x14ac:dyDescent="0.25">
      <c r="A28" s="29"/>
      <c r="B28" s="17" t="s">
        <v>224</v>
      </c>
      <c r="C28" s="99" t="s">
        <v>24</v>
      </c>
      <c r="D28" s="44">
        <v>1</v>
      </c>
      <c r="E28" s="44">
        <v>0</v>
      </c>
      <c r="F28" s="44">
        <f t="shared" si="0"/>
        <v>0</v>
      </c>
      <c r="G28" s="20"/>
      <c r="H28" s="20"/>
      <c r="I28" s="20"/>
      <c r="J28" s="44">
        <f>F28/I25</f>
        <v>0</v>
      </c>
    </row>
    <row r="29" spans="1:10" ht="51" x14ac:dyDescent="0.25">
      <c r="A29" s="29"/>
      <c r="B29" s="17" t="s">
        <v>225</v>
      </c>
      <c r="C29" s="99" t="s">
        <v>24</v>
      </c>
      <c r="D29" s="44">
        <v>1</v>
      </c>
      <c r="E29" s="44">
        <v>1</v>
      </c>
      <c r="F29" s="44">
        <f t="shared" si="0"/>
        <v>1</v>
      </c>
      <c r="G29" s="20"/>
      <c r="H29" s="20"/>
      <c r="I29" s="20"/>
      <c r="J29" s="44">
        <f>F29/I25</f>
        <v>1</v>
      </c>
    </row>
    <row r="30" spans="1:10" ht="25.5" x14ac:dyDescent="0.25">
      <c r="A30" s="29"/>
      <c r="B30" s="17" t="s">
        <v>226</v>
      </c>
      <c r="C30" s="99" t="s">
        <v>24</v>
      </c>
      <c r="D30" s="44">
        <v>1</v>
      </c>
      <c r="E30" s="44">
        <v>1</v>
      </c>
      <c r="F30" s="44">
        <f t="shared" si="0"/>
        <v>1</v>
      </c>
      <c r="G30" s="20"/>
      <c r="H30" s="20"/>
      <c r="I30" s="20"/>
      <c r="J30" s="44">
        <f>F30/I25</f>
        <v>1</v>
      </c>
    </row>
    <row r="31" spans="1:10" ht="51" x14ac:dyDescent="0.25">
      <c r="A31" s="30"/>
      <c r="B31" s="17" t="s">
        <v>227</v>
      </c>
      <c r="C31" s="99" t="s">
        <v>228</v>
      </c>
      <c r="D31" s="44">
        <v>30</v>
      </c>
      <c r="E31" s="44">
        <v>30</v>
      </c>
      <c r="F31" s="44">
        <f t="shared" si="0"/>
        <v>1</v>
      </c>
      <c r="G31" s="22"/>
      <c r="H31" s="22"/>
      <c r="I31" s="22"/>
      <c r="J31" s="44">
        <f>F31/I25</f>
        <v>1</v>
      </c>
    </row>
    <row r="32" spans="1:10" ht="63.75" x14ac:dyDescent="0.25">
      <c r="A32" s="51" t="s">
        <v>229</v>
      </c>
      <c r="B32" s="17" t="s">
        <v>230</v>
      </c>
      <c r="C32" s="99" t="s">
        <v>24</v>
      </c>
      <c r="D32" s="44">
        <v>1</v>
      </c>
      <c r="E32" s="44">
        <v>1</v>
      </c>
      <c r="F32" s="44">
        <f t="shared" si="0"/>
        <v>1</v>
      </c>
      <c r="G32" s="18">
        <v>29406.457999999999</v>
      </c>
      <c r="H32" s="18">
        <v>29406.457999999999</v>
      </c>
      <c r="I32" s="18">
        <f>H32/G32</f>
        <v>1</v>
      </c>
      <c r="J32" s="44">
        <f>F32/I32</f>
        <v>1</v>
      </c>
    </row>
    <row r="33" spans="1:10" ht="76.5" x14ac:dyDescent="0.25">
      <c r="A33" s="106"/>
      <c r="B33" s="17" t="s">
        <v>231</v>
      </c>
      <c r="C33" s="99" t="s">
        <v>39</v>
      </c>
      <c r="D33" s="44">
        <v>37</v>
      </c>
      <c r="E33" s="44">
        <v>60</v>
      </c>
      <c r="F33" s="44">
        <f t="shared" si="0"/>
        <v>1.6216216216216217</v>
      </c>
      <c r="G33" s="20"/>
      <c r="H33" s="20"/>
      <c r="I33" s="20"/>
      <c r="J33" s="44">
        <f>F33/I32</f>
        <v>1.6216216216216217</v>
      </c>
    </row>
    <row r="34" spans="1:10" ht="51" x14ac:dyDescent="0.25">
      <c r="A34" s="106"/>
      <c r="B34" s="17" t="s">
        <v>225</v>
      </c>
      <c r="C34" s="99" t="s">
        <v>24</v>
      </c>
      <c r="D34" s="44">
        <v>1</v>
      </c>
      <c r="E34" s="44">
        <v>1</v>
      </c>
      <c r="F34" s="44">
        <f t="shared" si="0"/>
        <v>1</v>
      </c>
      <c r="G34" s="20"/>
      <c r="H34" s="20"/>
      <c r="I34" s="20"/>
      <c r="J34" s="44">
        <f>F34/I32</f>
        <v>1</v>
      </c>
    </row>
    <row r="35" spans="1:10" ht="25.5" x14ac:dyDescent="0.25">
      <c r="A35" s="106"/>
      <c r="B35" s="17" t="s">
        <v>232</v>
      </c>
      <c r="C35" s="99" t="s">
        <v>24</v>
      </c>
      <c r="D35" s="44">
        <v>1</v>
      </c>
      <c r="E35" s="44">
        <v>1</v>
      </c>
      <c r="F35" s="44">
        <f t="shared" si="0"/>
        <v>1</v>
      </c>
      <c r="G35" s="20"/>
      <c r="H35" s="20"/>
      <c r="I35" s="20"/>
      <c r="J35" s="44">
        <f>F35/I32</f>
        <v>1</v>
      </c>
    </row>
    <row r="36" spans="1:10" ht="38.25" x14ac:dyDescent="0.25">
      <c r="A36" s="107"/>
      <c r="B36" s="17" t="s">
        <v>233</v>
      </c>
      <c r="C36" s="99" t="s">
        <v>228</v>
      </c>
      <c r="D36" s="44">
        <v>30</v>
      </c>
      <c r="E36" s="44">
        <v>30</v>
      </c>
      <c r="F36" s="44">
        <f t="shared" si="0"/>
        <v>1</v>
      </c>
      <c r="G36" s="22"/>
      <c r="H36" s="22"/>
      <c r="I36" s="22"/>
      <c r="J36" s="44">
        <f>F36/I32</f>
        <v>1</v>
      </c>
    </row>
    <row r="37" spans="1:10" ht="102" x14ac:dyDescent="0.25">
      <c r="A37" s="51" t="s">
        <v>234</v>
      </c>
      <c r="B37" s="10" t="s">
        <v>235</v>
      </c>
      <c r="C37" s="98" t="s">
        <v>24</v>
      </c>
      <c r="D37" s="98">
        <v>1</v>
      </c>
      <c r="E37" s="98">
        <v>1</v>
      </c>
      <c r="F37" s="98">
        <f t="shared" si="0"/>
        <v>1</v>
      </c>
      <c r="G37" s="28">
        <v>29406.457999999999</v>
      </c>
      <c r="H37" s="28">
        <v>29406.457999999999</v>
      </c>
      <c r="I37" s="28">
        <f>H37/G37</f>
        <v>1</v>
      </c>
      <c r="J37" s="98">
        <f>F37/I37</f>
        <v>1</v>
      </c>
    </row>
    <row r="38" spans="1:10" ht="89.25" x14ac:dyDescent="0.25">
      <c r="A38" s="29"/>
      <c r="B38" s="10" t="s">
        <v>236</v>
      </c>
      <c r="C38" s="98" t="s">
        <v>24</v>
      </c>
      <c r="D38" s="98">
        <v>1</v>
      </c>
      <c r="E38" s="98">
        <v>1</v>
      </c>
      <c r="F38" s="98">
        <f t="shared" si="0"/>
        <v>1</v>
      </c>
      <c r="G38" s="20"/>
      <c r="H38" s="20"/>
      <c r="I38" s="20"/>
      <c r="J38" s="98">
        <f>F38/I37</f>
        <v>1</v>
      </c>
    </row>
    <row r="39" spans="1:10" ht="76.5" x14ac:dyDescent="0.25">
      <c r="A39" s="29"/>
      <c r="B39" s="10" t="s">
        <v>237</v>
      </c>
      <c r="C39" s="98" t="s">
        <v>24</v>
      </c>
      <c r="D39" s="98">
        <v>1</v>
      </c>
      <c r="E39" s="98">
        <v>1</v>
      </c>
      <c r="F39" s="98">
        <f t="shared" si="0"/>
        <v>1</v>
      </c>
      <c r="G39" s="20"/>
      <c r="H39" s="20"/>
      <c r="I39" s="20"/>
      <c r="J39" s="98">
        <f>F39/I37</f>
        <v>1</v>
      </c>
    </row>
    <row r="40" spans="1:10" ht="38.25" x14ac:dyDescent="0.25">
      <c r="A40" s="29"/>
      <c r="B40" s="10" t="s">
        <v>238</v>
      </c>
      <c r="C40" s="98" t="s">
        <v>39</v>
      </c>
      <c r="D40" s="98">
        <v>450</v>
      </c>
      <c r="E40" s="98">
        <v>450</v>
      </c>
      <c r="F40" s="98">
        <f t="shared" si="0"/>
        <v>1</v>
      </c>
      <c r="G40" s="20"/>
      <c r="H40" s="20"/>
      <c r="I40" s="20"/>
      <c r="J40" s="98">
        <f>F40/I37</f>
        <v>1</v>
      </c>
    </row>
    <row r="41" spans="1:10" ht="38.25" x14ac:dyDescent="0.25">
      <c r="A41" s="30"/>
      <c r="B41" s="10" t="s">
        <v>239</v>
      </c>
      <c r="C41" s="98" t="s">
        <v>24</v>
      </c>
      <c r="D41" s="98">
        <v>1</v>
      </c>
      <c r="E41" s="98">
        <v>1</v>
      </c>
      <c r="F41" s="98">
        <f t="shared" si="0"/>
        <v>1</v>
      </c>
      <c r="G41" s="22"/>
      <c r="H41" s="22"/>
      <c r="I41" s="22"/>
      <c r="J41" s="98">
        <f>F41/I37</f>
        <v>1</v>
      </c>
    </row>
    <row r="42" spans="1:10" ht="51" x14ac:dyDescent="0.25">
      <c r="A42" s="34" t="s">
        <v>240</v>
      </c>
      <c r="B42" s="10" t="s">
        <v>241</v>
      </c>
      <c r="C42" s="98" t="s">
        <v>24</v>
      </c>
      <c r="D42" s="98">
        <v>1</v>
      </c>
      <c r="E42" s="98">
        <v>1</v>
      </c>
      <c r="F42" s="98">
        <f t="shared" si="0"/>
        <v>1</v>
      </c>
      <c r="G42" s="98">
        <v>29406.457999999999</v>
      </c>
      <c r="H42" s="98">
        <v>29406.457999999999</v>
      </c>
      <c r="I42" s="98">
        <f>H42/G42</f>
        <v>1</v>
      </c>
      <c r="J42" s="98">
        <f>F42/I42</f>
        <v>1</v>
      </c>
    </row>
    <row r="43" spans="1:10" ht="76.5" x14ac:dyDescent="0.25">
      <c r="A43" s="16" t="s">
        <v>242</v>
      </c>
      <c r="B43" s="17" t="s">
        <v>243</v>
      </c>
      <c r="C43" s="99" t="s">
        <v>39</v>
      </c>
      <c r="D43" s="44">
        <v>12</v>
      </c>
      <c r="E43" s="44">
        <v>12</v>
      </c>
      <c r="F43" s="44">
        <f t="shared" si="0"/>
        <v>1</v>
      </c>
      <c r="G43" s="18">
        <v>29406.457999999999</v>
      </c>
      <c r="H43" s="18">
        <v>29406.457999999999</v>
      </c>
      <c r="I43" s="18">
        <f>H43/G43</f>
        <v>1</v>
      </c>
      <c r="J43" s="44">
        <f>F43/I43</f>
        <v>1</v>
      </c>
    </row>
    <row r="44" spans="1:10" ht="51" x14ac:dyDescent="0.25">
      <c r="A44" s="19"/>
      <c r="B44" s="10" t="s">
        <v>244</v>
      </c>
      <c r="C44" s="98" t="s">
        <v>24</v>
      </c>
      <c r="D44" s="98">
        <v>1</v>
      </c>
      <c r="E44" s="98">
        <v>1</v>
      </c>
      <c r="F44" s="98">
        <f t="shared" si="0"/>
        <v>1</v>
      </c>
      <c r="G44" s="20"/>
      <c r="H44" s="20"/>
      <c r="I44" s="20"/>
      <c r="J44" s="98">
        <f>F44/I43</f>
        <v>1</v>
      </c>
    </row>
    <row r="45" spans="1:10" ht="76.5" x14ac:dyDescent="0.25">
      <c r="A45" s="19"/>
      <c r="B45" s="10" t="s">
        <v>245</v>
      </c>
      <c r="C45" s="98" t="s">
        <v>24</v>
      </c>
      <c r="D45" s="98">
        <v>1</v>
      </c>
      <c r="E45" s="98">
        <v>1</v>
      </c>
      <c r="F45" s="98">
        <f t="shared" si="0"/>
        <v>1</v>
      </c>
      <c r="G45" s="20"/>
      <c r="H45" s="20"/>
      <c r="I45" s="20"/>
      <c r="J45" s="98">
        <f>F45/I43</f>
        <v>1</v>
      </c>
    </row>
    <row r="46" spans="1:10" ht="38.25" x14ac:dyDescent="0.25">
      <c r="A46" s="21"/>
      <c r="B46" s="10" t="s">
        <v>246</v>
      </c>
      <c r="C46" s="98" t="s">
        <v>24</v>
      </c>
      <c r="D46" s="98">
        <v>1</v>
      </c>
      <c r="E46" s="98">
        <v>1</v>
      </c>
      <c r="F46" s="98">
        <f t="shared" si="0"/>
        <v>1</v>
      </c>
      <c r="G46" s="22"/>
      <c r="H46" s="22"/>
      <c r="I46" s="22"/>
      <c r="J46" s="98">
        <f>F46/I43</f>
        <v>1</v>
      </c>
    </row>
    <row r="47" spans="1:10" x14ac:dyDescent="0.25">
      <c r="A47" s="83" t="s">
        <v>26</v>
      </c>
      <c r="B47" s="100"/>
      <c r="C47" s="100"/>
      <c r="D47" s="100"/>
      <c r="E47" s="100"/>
      <c r="F47" s="100"/>
      <c r="G47" s="100"/>
      <c r="H47" s="100"/>
      <c r="I47" s="101"/>
      <c r="J47" s="108">
        <f>K46+K42+K41+K36+K31+K24</f>
        <v>0</v>
      </c>
    </row>
    <row r="48" spans="1:10" x14ac:dyDescent="0.25">
      <c r="A48" s="102" t="s">
        <v>27</v>
      </c>
      <c r="B48" s="100"/>
      <c r="C48" s="100"/>
      <c r="D48" s="100"/>
      <c r="E48" s="100"/>
      <c r="F48" s="100"/>
      <c r="G48" s="100"/>
      <c r="H48" s="100"/>
      <c r="I48" s="101"/>
      <c r="J48" s="44">
        <f>(K46+K42+K41+K36+K31+K24)/6</f>
        <v>0</v>
      </c>
    </row>
    <row r="49" spans="1:10" ht="114.75" x14ac:dyDescent="0.25">
      <c r="A49" s="79" t="s">
        <v>247</v>
      </c>
      <c r="B49" s="17" t="s">
        <v>248</v>
      </c>
      <c r="C49" s="99" t="s">
        <v>58</v>
      </c>
      <c r="D49" s="44">
        <v>18</v>
      </c>
      <c r="E49" s="44">
        <v>18</v>
      </c>
      <c r="F49" s="44">
        <f>E49/D49</f>
        <v>1</v>
      </c>
      <c r="G49" s="44">
        <v>13429.7</v>
      </c>
      <c r="H49" s="44">
        <v>13005.80744</v>
      </c>
      <c r="I49" s="44">
        <f>G49/H49</f>
        <v>1.0325925600510044</v>
      </c>
      <c r="J49" s="44">
        <f>I49/F49</f>
        <v>1.0325925600510044</v>
      </c>
    </row>
    <row r="50" spans="1:10" x14ac:dyDescent="0.25">
      <c r="A50" s="83" t="s">
        <v>26</v>
      </c>
      <c r="B50" s="100"/>
      <c r="C50" s="100"/>
      <c r="D50" s="100"/>
      <c r="E50" s="100"/>
      <c r="F50" s="100"/>
      <c r="G50" s="100"/>
      <c r="H50" s="100"/>
      <c r="I50" s="101"/>
      <c r="J50" s="44">
        <f>J49</f>
        <v>1.0325925600510044</v>
      </c>
    </row>
    <row r="51" spans="1:10" x14ac:dyDescent="0.25">
      <c r="A51" s="102" t="s">
        <v>27</v>
      </c>
      <c r="B51" s="100"/>
      <c r="C51" s="100"/>
      <c r="D51" s="100"/>
      <c r="E51" s="100"/>
      <c r="F51" s="100"/>
      <c r="G51" s="100"/>
      <c r="H51" s="100"/>
      <c r="I51" s="101"/>
      <c r="J51" s="98">
        <f>J50/1</f>
        <v>1.0325925600510044</v>
      </c>
    </row>
    <row r="52" spans="1:10" ht="38.25" x14ac:dyDescent="0.25">
      <c r="A52" s="51" t="s">
        <v>249</v>
      </c>
      <c r="B52" s="10" t="s">
        <v>250</v>
      </c>
      <c r="C52" s="98" t="s">
        <v>42</v>
      </c>
      <c r="D52" s="98">
        <v>50</v>
      </c>
      <c r="E52" s="98">
        <v>29</v>
      </c>
      <c r="F52" s="98">
        <f t="shared" ref="F52:F63" si="1">E52/D52</f>
        <v>0.57999999999999996</v>
      </c>
      <c r="G52" s="28">
        <v>9368</v>
      </c>
      <c r="H52" s="28">
        <v>9368</v>
      </c>
      <c r="I52" s="28">
        <f>H52/G52</f>
        <v>1</v>
      </c>
      <c r="J52" s="98">
        <f>F52/I52</f>
        <v>0.57999999999999996</v>
      </c>
    </row>
    <row r="53" spans="1:10" ht="78.75" customHeight="1" x14ac:dyDescent="0.25">
      <c r="A53" s="29"/>
      <c r="B53" s="10" t="s">
        <v>251</v>
      </c>
      <c r="C53" s="98" t="s">
        <v>39</v>
      </c>
      <c r="D53" s="98">
        <v>15</v>
      </c>
      <c r="E53" s="98">
        <v>16</v>
      </c>
      <c r="F53" s="98">
        <f t="shared" si="1"/>
        <v>1.0666666666666667</v>
      </c>
      <c r="G53" s="20"/>
      <c r="H53" s="20"/>
      <c r="I53" s="20"/>
      <c r="J53" s="98">
        <f>F53/I52</f>
        <v>1.0666666666666667</v>
      </c>
    </row>
    <row r="54" spans="1:10" ht="93" customHeight="1" x14ac:dyDescent="0.25">
      <c r="A54" s="29"/>
      <c r="B54" s="10" t="s">
        <v>252</v>
      </c>
      <c r="C54" s="98" t="s">
        <v>42</v>
      </c>
      <c r="D54" s="98">
        <v>10</v>
      </c>
      <c r="E54" s="98">
        <v>5</v>
      </c>
      <c r="F54" s="98">
        <f t="shared" si="1"/>
        <v>0.5</v>
      </c>
      <c r="G54" s="20"/>
      <c r="H54" s="20"/>
      <c r="I54" s="20"/>
      <c r="J54" s="98">
        <f>F54/I52</f>
        <v>0.5</v>
      </c>
    </row>
    <row r="55" spans="1:10" ht="25.5" x14ac:dyDescent="0.25">
      <c r="A55" s="29"/>
      <c r="B55" s="10" t="s">
        <v>253</v>
      </c>
      <c r="C55" s="98" t="s">
        <v>42</v>
      </c>
      <c r="D55" s="98">
        <v>80</v>
      </c>
      <c r="E55" s="98">
        <v>49</v>
      </c>
      <c r="F55" s="98">
        <f t="shared" si="1"/>
        <v>0.61250000000000004</v>
      </c>
      <c r="G55" s="20"/>
      <c r="H55" s="20"/>
      <c r="I55" s="20"/>
      <c r="J55" s="98">
        <f>F55/I52</f>
        <v>0.61250000000000004</v>
      </c>
    </row>
    <row r="56" spans="1:10" ht="51" x14ac:dyDescent="0.25">
      <c r="A56" s="29"/>
      <c r="B56" s="10" t="s">
        <v>90</v>
      </c>
      <c r="C56" s="98" t="s">
        <v>39</v>
      </c>
      <c r="D56" s="98">
        <v>300</v>
      </c>
      <c r="E56" s="98">
        <v>190</v>
      </c>
      <c r="F56" s="98">
        <f t="shared" si="1"/>
        <v>0.6333333333333333</v>
      </c>
      <c r="G56" s="20"/>
      <c r="H56" s="20"/>
      <c r="I56" s="20"/>
      <c r="J56" s="98">
        <f>F56/I52</f>
        <v>0.6333333333333333</v>
      </c>
    </row>
    <row r="57" spans="1:10" ht="63.75" x14ac:dyDescent="0.25">
      <c r="A57" s="29"/>
      <c r="B57" s="10" t="s">
        <v>254</v>
      </c>
      <c r="C57" s="98" t="s">
        <v>39</v>
      </c>
      <c r="D57" s="98">
        <v>250</v>
      </c>
      <c r="E57" s="98">
        <v>87</v>
      </c>
      <c r="F57" s="98">
        <f t="shared" si="1"/>
        <v>0.34799999999999998</v>
      </c>
      <c r="G57" s="20"/>
      <c r="H57" s="20"/>
      <c r="I57" s="20"/>
      <c r="J57" s="98">
        <f>F57/I52</f>
        <v>0.34799999999999998</v>
      </c>
    </row>
    <row r="58" spans="1:10" ht="38.25" x14ac:dyDescent="0.25">
      <c r="A58" s="29"/>
      <c r="B58" s="10" t="s">
        <v>255</v>
      </c>
      <c r="C58" s="98" t="s">
        <v>39</v>
      </c>
      <c r="D58" s="98">
        <v>15</v>
      </c>
      <c r="E58" s="98">
        <v>6</v>
      </c>
      <c r="F58" s="98">
        <f t="shared" si="1"/>
        <v>0.4</v>
      </c>
      <c r="G58" s="20"/>
      <c r="H58" s="20"/>
      <c r="I58" s="20"/>
      <c r="J58" s="98">
        <f>F58/I52</f>
        <v>0.4</v>
      </c>
    </row>
    <row r="59" spans="1:10" x14ac:dyDescent="0.25">
      <c r="A59" s="29"/>
      <c r="B59" s="10" t="s">
        <v>256</v>
      </c>
      <c r="C59" s="98" t="s">
        <v>39</v>
      </c>
      <c r="D59" s="98">
        <v>4</v>
      </c>
      <c r="E59" s="98">
        <v>4</v>
      </c>
      <c r="F59" s="98">
        <f t="shared" si="1"/>
        <v>1</v>
      </c>
      <c r="G59" s="20"/>
      <c r="H59" s="20"/>
      <c r="I59" s="20"/>
      <c r="J59" s="98">
        <f>F59/I52</f>
        <v>1</v>
      </c>
    </row>
    <row r="60" spans="1:10" ht="63.75" x14ac:dyDescent="0.25">
      <c r="A60" s="29"/>
      <c r="B60" s="10" t="s">
        <v>257</v>
      </c>
      <c r="C60" s="98" t="s">
        <v>39</v>
      </c>
      <c r="D60" s="98">
        <v>50</v>
      </c>
      <c r="E60" s="98">
        <v>308</v>
      </c>
      <c r="F60" s="98">
        <f t="shared" si="1"/>
        <v>6.16</v>
      </c>
      <c r="G60" s="20"/>
      <c r="H60" s="20"/>
      <c r="I60" s="20"/>
      <c r="J60" s="98">
        <f>F60/I52</f>
        <v>6.16</v>
      </c>
    </row>
    <row r="61" spans="1:10" ht="40.5" customHeight="1" x14ac:dyDescent="0.25">
      <c r="A61" s="29"/>
      <c r="B61" s="10" t="s">
        <v>258</v>
      </c>
      <c r="C61" s="98" t="s">
        <v>39</v>
      </c>
      <c r="D61" s="98">
        <v>36</v>
      </c>
      <c r="E61" s="98">
        <v>29</v>
      </c>
      <c r="F61" s="98">
        <f t="shared" si="1"/>
        <v>0.80555555555555558</v>
      </c>
      <c r="G61" s="20"/>
      <c r="H61" s="20"/>
      <c r="I61" s="20"/>
      <c r="J61" s="98">
        <f>F61/I52</f>
        <v>0.80555555555555558</v>
      </c>
    </row>
    <row r="62" spans="1:10" x14ac:dyDescent="0.25">
      <c r="A62" s="29"/>
      <c r="B62" s="10" t="s">
        <v>259</v>
      </c>
      <c r="C62" s="98" t="s">
        <v>39</v>
      </c>
      <c r="D62" s="98">
        <v>150</v>
      </c>
      <c r="E62" s="98">
        <v>151</v>
      </c>
      <c r="F62" s="98">
        <f t="shared" si="1"/>
        <v>1.0066666666666666</v>
      </c>
      <c r="G62" s="20"/>
      <c r="H62" s="20"/>
      <c r="I62" s="20"/>
      <c r="J62" s="98">
        <f>F62/I52</f>
        <v>1.0066666666666666</v>
      </c>
    </row>
    <row r="63" spans="1:10" ht="38.25" x14ac:dyDescent="0.25">
      <c r="A63" s="30"/>
      <c r="B63" s="10" t="s">
        <v>250</v>
      </c>
      <c r="C63" s="98" t="s">
        <v>42</v>
      </c>
      <c r="D63" s="98">
        <v>2</v>
      </c>
      <c r="E63" s="98">
        <v>11</v>
      </c>
      <c r="F63" s="98">
        <f t="shared" si="1"/>
        <v>5.5</v>
      </c>
      <c r="G63" s="22"/>
      <c r="H63" s="22"/>
      <c r="I63" s="22"/>
      <c r="J63" s="98">
        <f>F63/I52</f>
        <v>5.5</v>
      </c>
    </row>
    <row r="64" spans="1:10" x14ac:dyDescent="0.25">
      <c r="A64" s="83" t="s">
        <v>26</v>
      </c>
      <c r="B64" s="100"/>
      <c r="C64" s="100"/>
      <c r="D64" s="100"/>
      <c r="E64" s="100"/>
      <c r="F64" s="100"/>
      <c r="G64" s="100"/>
      <c r="H64" s="100"/>
      <c r="I64" s="101"/>
      <c r="J64" s="44">
        <f>J52+J53+J54+J55+J56+J57+J58+J59+J60+J61+J62+J63</f>
        <v>18.612722222222221</v>
      </c>
    </row>
    <row r="65" spans="1:10" x14ac:dyDescent="0.25">
      <c r="A65" s="102" t="s">
        <v>27</v>
      </c>
      <c r="B65" s="100"/>
      <c r="C65" s="100"/>
      <c r="D65" s="100"/>
      <c r="E65" s="100"/>
      <c r="F65" s="100"/>
      <c r="G65" s="100"/>
      <c r="H65" s="100"/>
      <c r="I65" s="101"/>
      <c r="J65" s="98">
        <f>J64/12</f>
        <v>1.5510601851851851</v>
      </c>
    </row>
    <row r="66" spans="1:10" ht="267.75" x14ac:dyDescent="0.25">
      <c r="A66" s="51" t="s">
        <v>260</v>
      </c>
      <c r="B66" s="10" t="s">
        <v>261</v>
      </c>
      <c r="C66" s="98" t="s">
        <v>129</v>
      </c>
      <c r="D66" s="98">
        <v>100</v>
      </c>
      <c r="E66" s="98">
        <v>100</v>
      </c>
      <c r="F66" s="98">
        <v>1</v>
      </c>
      <c r="G66" s="28">
        <v>3574350</v>
      </c>
      <c r="H66" s="28">
        <v>3574350</v>
      </c>
      <c r="I66" s="28">
        <v>1</v>
      </c>
      <c r="J66" s="98">
        <v>1</v>
      </c>
    </row>
    <row r="67" spans="1:10" ht="267.75" x14ac:dyDescent="0.25">
      <c r="A67" s="73"/>
      <c r="B67" s="10" t="s">
        <v>262</v>
      </c>
      <c r="C67" s="98" t="s">
        <v>129</v>
      </c>
      <c r="D67" s="98">
        <v>100</v>
      </c>
      <c r="E67" s="98">
        <v>100</v>
      </c>
      <c r="F67" s="98">
        <v>1</v>
      </c>
      <c r="G67" s="47"/>
      <c r="H67" s="47"/>
      <c r="I67" s="47"/>
      <c r="J67" s="98">
        <v>1</v>
      </c>
    </row>
    <row r="68" spans="1:10" ht="127.5" x14ac:dyDescent="0.25">
      <c r="A68" s="73"/>
      <c r="B68" s="10" t="s">
        <v>263</v>
      </c>
      <c r="C68" s="98" t="s">
        <v>129</v>
      </c>
      <c r="D68" s="98">
        <v>100</v>
      </c>
      <c r="E68" s="98">
        <v>100</v>
      </c>
      <c r="F68" s="98">
        <v>1</v>
      </c>
      <c r="G68" s="47"/>
      <c r="H68" s="47"/>
      <c r="I68" s="47"/>
      <c r="J68" s="98">
        <v>1</v>
      </c>
    </row>
    <row r="69" spans="1:10" ht="242.25" x14ac:dyDescent="0.25">
      <c r="A69" s="73"/>
      <c r="B69" s="10" t="s">
        <v>264</v>
      </c>
      <c r="C69" s="98" t="s">
        <v>129</v>
      </c>
      <c r="D69" s="98">
        <v>100</v>
      </c>
      <c r="E69" s="98">
        <v>100</v>
      </c>
      <c r="F69" s="98">
        <v>1</v>
      </c>
      <c r="G69" s="47"/>
      <c r="H69" s="47"/>
      <c r="I69" s="47"/>
      <c r="J69" s="98">
        <v>1</v>
      </c>
    </row>
    <row r="70" spans="1:10" ht="114.75" x14ac:dyDescent="0.25">
      <c r="A70" s="73"/>
      <c r="B70" s="10" t="s">
        <v>265</v>
      </c>
      <c r="C70" s="98" t="s">
        <v>129</v>
      </c>
      <c r="D70" s="98">
        <v>100</v>
      </c>
      <c r="E70" s="98">
        <v>100</v>
      </c>
      <c r="F70" s="98">
        <v>1</v>
      </c>
      <c r="G70" s="47"/>
      <c r="H70" s="47"/>
      <c r="I70" s="47"/>
      <c r="J70" s="98">
        <v>1</v>
      </c>
    </row>
    <row r="71" spans="1:10" ht="331.5" x14ac:dyDescent="0.25">
      <c r="A71" s="73"/>
      <c r="B71" s="10" t="s">
        <v>266</v>
      </c>
      <c r="C71" s="98" t="s">
        <v>267</v>
      </c>
      <c r="D71" s="98">
        <v>100</v>
      </c>
      <c r="E71" s="98">
        <v>100</v>
      </c>
      <c r="F71" s="98">
        <v>1</v>
      </c>
      <c r="G71" s="47"/>
      <c r="H71" s="47"/>
      <c r="I71" s="47"/>
      <c r="J71" s="98">
        <v>1</v>
      </c>
    </row>
    <row r="72" spans="1:10" ht="89.25" x14ac:dyDescent="0.25">
      <c r="A72" s="73"/>
      <c r="B72" s="10" t="s">
        <v>268</v>
      </c>
      <c r="C72" s="98" t="s">
        <v>129</v>
      </c>
      <c r="D72" s="98">
        <v>100</v>
      </c>
      <c r="E72" s="98">
        <v>100</v>
      </c>
      <c r="F72" s="98">
        <v>1</v>
      </c>
      <c r="G72" s="47"/>
      <c r="H72" s="47"/>
      <c r="I72" s="47"/>
      <c r="J72" s="98">
        <v>1</v>
      </c>
    </row>
    <row r="73" spans="1:10" ht="178.5" x14ac:dyDescent="0.25">
      <c r="A73" s="9"/>
      <c r="B73" s="10" t="s">
        <v>269</v>
      </c>
      <c r="C73" s="98" t="s">
        <v>129</v>
      </c>
      <c r="D73" s="98">
        <v>100</v>
      </c>
      <c r="E73" s="98">
        <v>100</v>
      </c>
      <c r="F73" s="98">
        <v>1</v>
      </c>
      <c r="G73" s="48"/>
      <c r="H73" s="48"/>
      <c r="I73" s="48"/>
      <c r="J73" s="98">
        <v>1</v>
      </c>
    </row>
    <row r="74" spans="1:10" x14ac:dyDescent="0.25">
      <c r="A74" s="109" t="s">
        <v>270</v>
      </c>
      <c r="B74" s="110"/>
      <c r="C74" s="110"/>
      <c r="D74" s="110"/>
      <c r="E74" s="110"/>
      <c r="F74" s="110"/>
      <c r="G74" s="110"/>
      <c r="H74" s="110"/>
      <c r="I74" s="111"/>
      <c r="J74" s="98">
        <v>8</v>
      </c>
    </row>
    <row r="75" spans="1:10" x14ac:dyDescent="0.25">
      <c r="A75" s="109" t="s">
        <v>271</v>
      </c>
      <c r="B75" s="110"/>
      <c r="C75" s="110"/>
      <c r="D75" s="110"/>
      <c r="E75" s="110"/>
      <c r="F75" s="110"/>
      <c r="G75" s="110"/>
      <c r="H75" s="110"/>
      <c r="I75" s="111"/>
      <c r="J75" s="98">
        <v>1</v>
      </c>
    </row>
    <row r="76" spans="1:10" x14ac:dyDescent="0.25">
      <c r="A76" s="109" t="s">
        <v>272</v>
      </c>
      <c r="B76" s="110"/>
      <c r="C76" s="110"/>
      <c r="D76" s="110"/>
      <c r="E76" s="110"/>
      <c r="F76" s="110"/>
      <c r="G76" s="110"/>
      <c r="H76" s="110"/>
      <c r="I76" s="110"/>
      <c r="J76" s="111"/>
    </row>
    <row r="77" spans="1:10" ht="102" x14ac:dyDescent="0.25">
      <c r="A77" s="51" t="s">
        <v>273</v>
      </c>
      <c r="B77" s="10" t="s">
        <v>274</v>
      </c>
      <c r="C77" s="98" t="s">
        <v>58</v>
      </c>
      <c r="D77" s="98">
        <v>3500</v>
      </c>
      <c r="E77" s="98">
        <v>3500</v>
      </c>
      <c r="F77" s="98">
        <v>1</v>
      </c>
      <c r="G77" s="98">
        <v>23678.7</v>
      </c>
      <c r="H77" s="98">
        <v>23006.400000000001</v>
      </c>
      <c r="I77" s="98">
        <v>0.97</v>
      </c>
      <c r="J77" s="98">
        <v>1.03</v>
      </c>
    </row>
    <row r="78" spans="1:10" ht="191.25" x14ac:dyDescent="0.25">
      <c r="A78" s="73"/>
      <c r="B78" s="10" t="s">
        <v>275</v>
      </c>
      <c r="C78" s="98" t="s">
        <v>58</v>
      </c>
      <c r="D78" s="98">
        <v>2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</row>
    <row r="79" spans="1:10" ht="140.25" x14ac:dyDescent="0.25">
      <c r="A79" s="73"/>
      <c r="B79" s="10" t="s">
        <v>276</v>
      </c>
      <c r="C79" s="98" t="s">
        <v>58</v>
      </c>
      <c r="D79" s="98">
        <v>2500</v>
      </c>
      <c r="E79" s="98">
        <v>2500</v>
      </c>
      <c r="F79" s="98">
        <v>1</v>
      </c>
      <c r="G79" s="98">
        <v>20726.900000000001</v>
      </c>
      <c r="H79" s="98">
        <v>19994.099999999999</v>
      </c>
      <c r="I79" s="98">
        <v>0.96</v>
      </c>
      <c r="J79" s="98">
        <v>1.04</v>
      </c>
    </row>
    <row r="80" spans="1:10" ht="165.75" x14ac:dyDescent="0.25">
      <c r="A80" s="73"/>
      <c r="B80" s="10" t="s">
        <v>277</v>
      </c>
      <c r="C80" s="98" t="s">
        <v>58</v>
      </c>
      <c r="D80" s="98">
        <v>2380</v>
      </c>
      <c r="E80" s="98">
        <v>2380</v>
      </c>
      <c r="F80" s="98">
        <v>1</v>
      </c>
      <c r="G80" s="98">
        <v>12101.5</v>
      </c>
      <c r="H80" s="98">
        <v>11908.4</v>
      </c>
      <c r="I80" s="98">
        <v>0.98</v>
      </c>
      <c r="J80" s="98">
        <v>1.02</v>
      </c>
    </row>
    <row r="81" spans="1:10" ht="114.75" x14ac:dyDescent="0.25">
      <c r="A81" s="73"/>
      <c r="B81" s="10" t="s">
        <v>278</v>
      </c>
      <c r="C81" s="98" t="s">
        <v>58</v>
      </c>
      <c r="D81" s="98">
        <v>2100</v>
      </c>
      <c r="E81" s="98">
        <v>2100</v>
      </c>
      <c r="F81" s="98">
        <v>1</v>
      </c>
      <c r="G81" s="98">
        <v>22184.7</v>
      </c>
      <c r="H81" s="98">
        <v>22184.7</v>
      </c>
      <c r="I81" s="98">
        <v>1</v>
      </c>
      <c r="J81" s="98">
        <v>1</v>
      </c>
    </row>
    <row r="82" spans="1:10" ht="153" x14ac:dyDescent="0.25">
      <c r="A82" s="73"/>
      <c r="B82" s="10" t="s">
        <v>279</v>
      </c>
      <c r="C82" s="98" t="s">
        <v>58</v>
      </c>
      <c r="D82" s="98">
        <v>178</v>
      </c>
      <c r="E82" s="98">
        <v>178</v>
      </c>
      <c r="F82" s="98">
        <v>1</v>
      </c>
      <c r="G82" s="98">
        <v>1507.2</v>
      </c>
      <c r="H82" s="98">
        <v>1396.9</v>
      </c>
      <c r="I82" s="98">
        <v>0.93</v>
      </c>
      <c r="J82" s="98">
        <v>1.07</v>
      </c>
    </row>
    <row r="83" spans="1:10" ht="102" x14ac:dyDescent="0.25">
      <c r="A83" s="73"/>
      <c r="B83" s="10" t="s">
        <v>280</v>
      </c>
      <c r="C83" s="98" t="s">
        <v>58</v>
      </c>
      <c r="D83" s="98">
        <v>4377</v>
      </c>
      <c r="E83" s="98">
        <v>4377</v>
      </c>
      <c r="F83" s="98">
        <v>1</v>
      </c>
      <c r="G83" s="98">
        <v>17162.900000000001</v>
      </c>
      <c r="H83" s="98">
        <v>17162.900000000001</v>
      </c>
      <c r="I83" s="98">
        <v>1</v>
      </c>
      <c r="J83" s="98">
        <v>1</v>
      </c>
    </row>
    <row r="84" spans="1:10" ht="63.75" x14ac:dyDescent="0.25">
      <c r="A84" s="73"/>
      <c r="B84" s="10" t="s">
        <v>281</v>
      </c>
      <c r="C84" s="98" t="s">
        <v>58</v>
      </c>
      <c r="D84" s="98">
        <v>1057</v>
      </c>
      <c r="E84" s="98">
        <v>1057</v>
      </c>
      <c r="F84" s="98">
        <v>1</v>
      </c>
      <c r="G84" s="98">
        <v>20738.3</v>
      </c>
      <c r="H84" s="98">
        <v>20738.3</v>
      </c>
      <c r="I84" s="98">
        <v>1</v>
      </c>
      <c r="J84" s="98">
        <v>1</v>
      </c>
    </row>
    <row r="85" spans="1:10" ht="127.5" x14ac:dyDescent="0.25">
      <c r="A85" s="73"/>
      <c r="B85" s="10" t="s">
        <v>282</v>
      </c>
      <c r="C85" s="98" t="s">
        <v>58</v>
      </c>
      <c r="D85" s="98">
        <v>850</v>
      </c>
      <c r="E85" s="98">
        <v>850</v>
      </c>
      <c r="F85" s="98">
        <v>1</v>
      </c>
      <c r="G85" s="98">
        <v>8321.2000000000007</v>
      </c>
      <c r="H85" s="98">
        <v>8321.2000000000007</v>
      </c>
      <c r="I85" s="98">
        <v>1</v>
      </c>
      <c r="J85" s="98">
        <v>1</v>
      </c>
    </row>
    <row r="86" spans="1:10" ht="51" x14ac:dyDescent="0.25">
      <c r="A86" s="73"/>
      <c r="B86" s="10" t="s">
        <v>283</v>
      </c>
      <c r="C86" s="98" t="s">
        <v>58</v>
      </c>
      <c r="D86" s="98">
        <v>517</v>
      </c>
      <c r="E86" s="98">
        <v>517</v>
      </c>
      <c r="F86" s="98">
        <v>1</v>
      </c>
      <c r="G86" s="98">
        <v>1571.8</v>
      </c>
      <c r="H86" s="98">
        <v>1571.7</v>
      </c>
      <c r="I86" s="98">
        <v>1</v>
      </c>
      <c r="J86" s="98">
        <v>1</v>
      </c>
    </row>
    <row r="87" spans="1:10" ht="318.75" x14ac:dyDescent="0.25">
      <c r="A87" s="73"/>
      <c r="B87" s="10" t="s">
        <v>284</v>
      </c>
      <c r="C87" s="98" t="s">
        <v>58</v>
      </c>
      <c r="D87" s="98">
        <v>134</v>
      </c>
      <c r="E87" s="98">
        <v>134</v>
      </c>
      <c r="F87" s="98">
        <v>1</v>
      </c>
      <c r="G87" s="98">
        <v>11493.3</v>
      </c>
      <c r="H87" s="98">
        <v>11493.3</v>
      </c>
      <c r="I87" s="98">
        <v>1</v>
      </c>
      <c r="J87" s="98">
        <v>1</v>
      </c>
    </row>
    <row r="88" spans="1:10" ht="409.5" x14ac:dyDescent="0.25">
      <c r="A88" s="73"/>
      <c r="B88" s="10" t="s">
        <v>285</v>
      </c>
      <c r="C88" s="98" t="s">
        <v>58</v>
      </c>
      <c r="D88" s="98">
        <v>305</v>
      </c>
      <c r="E88" s="98">
        <v>305</v>
      </c>
      <c r="F88" s="98">
        <v>1</v>
      </c>
      <c r="G88" s="98">
        <v>3105.9</v>
      </c>
      <c r="H88" s="98">
        <v>3105.9</v>
      </c>
      <c r="I88" s="98">
        <v>1</v>
      </c>
      <c r="J88" s="98">
        <v>1</v>
      </c>
    </row>
    <row r="89" spans="1:10" ht="76.5" x14ac:dyDescent="0.25">
      <c r="A89" s="73"/>
      <c r="B89" s="10" t="s">
        <v>286</v>
      </c>
      <c r="C89" s="98" t="s">
        <v>58</v>
      </c>
      <c r="D89" s="98">
        <v>114</v>
      </c>
      <c r="E89" s="98">
        <v>114</v>
      </c>
      <c r="F89" s="98">
        <v>1</v>
      </c>
      <c r="G89" s="98">
        <v>678.2</v>
      </c>
      <c r="H89" s="98">
        <v>678.2</v>
      </c>
      <c r="I89" s="98">
        <v>1</v>
      </c>
      <c r="J89" s="98">
        <v>1</v>
      </c>
    </row>
    <row r="90" spans="1:10" ht="63.75" x14ac:dyDescent="0.25">
      <c r="A90" s="73"/>
      <c r="B90" s="10" t="s">
        <v>287</v>
      </c>
      <c r="C90" s="98" t="s">
        <v>58</v>
      </c>
      <c r="D90" s="98">
        <v>4</v>
      </c>
      <c r="E90" s="98">
        <v>4</v>
      </c>
      <c r="F90" s="98">
        <v>1</v>
      </c>
      <c r="G90" s="98">
        <v>159.4</v>
      </c>
      <c r="H90" s="98">
        <v>159.4</v>
      </c>
      <c r="I90" s="98">
        <v>1</v>
      </c>
      <c r="J90" s="98">
        <v>1</v>
      </c>
    </row>
    <row r="91" spans="1:10" ht="216.75" x14ac:dyDescent="0.25">
      <c r="A91" s="73"/>
      <c r="B91" s="10" t="s">
        <v>288</v>
      </c>
      <c r="C91" s="98" t="s">
        <v>58</v>
      </c>
      <c r="D91" s="98">
        <v>23</v>
      </c>
      <c r="E91" s="98">
        <v>23</v>
      </c>
      <c r="F91" s="98">
        <v>1</v>
      </c>
      <c r="G91" s="98">
        <v>132.6</v>
      </c>
      <c r="H91" s="98">
        <v>131.6</v>
      </c>
      <c r="I91" s="98">
        <v>0.99</v>
      </c>
      <c r="J91" s="98">
        <v>1.01</v>
      </c>
    </row>
    <row r="92" spans="1:10" ht="76.5" x14ac:dyDescent="0.25">
      <c r="A92" s="73"/>
      <c r="B92" s="10" t="s">
        <v>289</v>
      </c>
      <c r="C92" s="98" t="s">
        <v>58</v>
      </c>
      <c r="D92" s="98">
        <v>22</v>
      </c>
      <c r="E92" s="98">
        <v>22</v>
      </c>
      <c r="F92" s="98">
        <v>1</v>
      </c>
      <c r="G92" s="98">
        <v>1177.0999999999999</v>
      </c>
      <c r="H92" s="98">
        <v>1176</v>
      </c>
      <c r="I92" s="98">
        <v>0.99</v>
      </c>
      <c r="J92" s="98">
        <v>1.01</v>
      </c>
    </row>
    <row r="93" spans="1:10" ht="76.5" x14ac:dyDescent="0.25">
      <c r="A93" s="73"/>
      <c r="B93" s="10" t="s">
        <v>290</v>
      </c>
      <c r="C93" s="98" t="s">
        <v>291</v>
      </c>
      <c r="D93" s="98">
        <v>2</v>
      </c>
      <c r="E93" s="98">
        <v>2</v>
      </c>
      <c r="F93" s="98">
        <v>1</v>
      </c>
      <c r="G93" s="98">
        <v>33.6</v>
      </c>
      <c r="H93" s="98">
        <v>33.6</v>
      </c>
      <c r="I93" s="98">
        <v>1</v>
      </c>
      <c r="J93" s="98">
        <v>1</v>
      </c>
    </row>
    <row r="94" spans="1:10" ht="38.25" x14ac:dyDescent="0.25">
      <c r="A94" s="73"/>
      <c r="B94" s="10" t="s">
        <v>292</v>
      </c>
      <c r="C94" s="98" t="s">
        <v>58</v>
      </c>
      <c r="D94" s="98">
        <v>2</v>
      </c>
      <c r="E94" s="98">
        <v>2</v>
      </c>
      <c r="F94" s="98">
        <v>1</v>
      </c>
      <c r="G94" s="98">
        <v>39.6</v>
      </c>
      <c r="H94" s="98">
        <v>39.6</v>
      </c>
      <c r="I94" s="98">
        <v>1</v>
      </c>
      <c r="J94" s="98">
        <v>1</v>
      </c>
    </row>
    <row r="95" spans="1:10" ht="293.25" x14ac:dyDescent="0.25">
      <c r="A95" s="73"/>
      <c r="B95" s="10" t="s">
        <v>293</v>
      </c>
      <c r="C95" s="98" t="s">
        <v>58</v>
      </c>
      <c r="D95" s="98">
        <v>930</v>
      </c>
      <c r="E95" s="98">
        <v>930</v>
      </c>
      <c r="F95" s="98">
        <v>1</v>
      </c>
      <c r="G95" s="98">
        <v>33325.199999999997</v>
      </c>
      <c r="H95" s="98">
        <v>33325.199999999997</v>
      </c>
      <c r="I95" s="98">
        <v>1</v>
      </c>
      <c r="J95" s="98">
        <v>1</v>
      </c>
    </row>
    <row r="96" spans="1:10" ht="165.75" x14ac:dyDescent="0.25">
      <c r="A96" s="73"/>
      <c r="B96" s="10" t="s">
        <v>294</v>
      </c>
      <c r="C96" s="98" t="s">
        <v>58</v>
      </c>
      <c r="D96" s="98">
        <v>8</v>
      </c>
      <c r="E96" s="98">
        <v>8</v>
      </c>
      <c r="F96" s="98">
        <v>1</v>
      </c>
      <c r="G96" s="98">
        <v>432</v>
      </c>
      <c r="H96" s="98">
        <v>432</v>
      </c>
      <c r="I96" s="98">
        <v>1</v>
      </c>
      <c r="J96" s="98">
        <v>1</v>
      </c>
    </row>
    <row r="97" spans="1:10" ht="127.5" x14ac:dyDescent="0.25">
      <c r="A97" s="73"/>
      <c r="B97" s="10" t="s">
        <v>295</v>
      </c>
      <c r="C97" s="98" t="s">
        <v>58</v>
      </c>
      <c r="D97" s="98">
        <v>50</v>
      </c>
      <c r="E97" s="98">
        <v>50</v>
      </c>
      <c r="F97" s="98">
        <v>1</v>
      </c>
      <c r="G97" s="98">
        <v>488.8</v>
      </c>
      <c r="H97" s="98">
        <v>443.6</v>
      </c>
      <c r="I97" s="98">
        <v>0.91</v>
      </c>
      <c r="J97" s="98">
        <v>1.1000000000000001</v>
      </c>
    </row>
    <row r="98" spans="1:10" ht="114.75" x14ac:dyDescent="0.25">
      <c r="A98" s="73"/>
      <c r="B98" s="10" t="s">
        <v>296</v>
      </c>
      <c r="C98" s="98" t="s">
        <v>297</v>
      </c>
      <c r="D98" s="98">
        <v>221</v>
      </c>
      <c r="E98" s="98">
        <v>221</v>
      </c>
      <c r="F98" s="98">
        <v>1</v>
      </c>
      <c r="G98" s="98">
        <v>2864</v>
      </c>
      <c r="H98" s="98">
        <v>2800.6</v>
      </c>
      <c r="I98" s="98">
        <v>0.98</v>
      </c>
      <c r="J98" s="98">
        <v>1.02</v>
      </c>
    </row>
    <row r="99" spans="1:10" ht="63.75" x14ac:dyDescent="0.25">
      <c r="A99" s="9"/>
      <c r="B99" s="10" t="s">
        <v>298</v>
      </c>
      <c r="C99" s="98" t="s">
        <v>58</v>
      </c>
      <c r="D99" s="98">
        <v>1</v>
      </c>
      <c r="E99" s="98">
        <v>1</v>
      </c>
      <c r="F99" s="98">
        <v>1</v>
      </c>
      <c r="G99" s="98">
        <v>1.4</v>
      </c>
      <c r="H99" s="98">
        <v>1.4</v>
      </c>
      <c r="I99" s="98">
        <v>1</v>
      </c>
      <c r="J99" s="98">
        <v>1</v>
      </c>
    </row>
    <row r="100" spans="1:10" x14ac:dyDescent="0.25">
      <c r="A100" s="109" t="s">
        <v>299</v>
      </c>
      <c r="B100" s="112"/>
      <c r="C100" s="112"/>
      <c r="D100" s="112"/>
      <c r="E100" s="112"/>
      <c r="F100" s="112"/>
      <c r="G100" s="112"/>
      <c r="H100" s="112"/>
      <c r="I100" s="113"/>
      <c r="J100" s="98">
        <v>22.3</v>
      </c>
    </row>
    <row r="101" spans="1:10" x14ac:dyDescent="0.25">
      <c r="A101" s="109" t="s">
        <v>300</v>
      </c>
      <c r="B101" s="112"/>
      <c r="C101" s="112"/>
      <c r="D101" s="112"/>
      <c r="E101" s="112"/>
      <c r="F101" s="112"/>
      <c r="G101" s="112"/>
      <c r="H101" s="112"/>
      <c r="I101" s="113"/>
      <c r="J101" s="98">
        <v>1.04</v>
      </c>
    </row>
    <row r="102" spans="1:10" ht="127.5" x14ac:dyDescent="0.25">
      <c r="A102" s="16" t="s">
        <v>301</v>
      </c>
      <c r="B102" s="114" t="s">
        <v>302</v>
      </c>
      <c r="C102" s="99" t="s">
        <v>58</v>
      </c>
      <c r="D102" s="44">
        <v>29</v>
      </c>
      <c r="E102" s="44">
        <v>29</v>
      </c>
      <c r="F102" s="44">
        <v>1</v>
      </c>
      <c r="G102" s="44">
        <v>8071.9</v>
      </c>
      <c r="H102" s="44">
        <v>8071.9</v>
      </c>
      <c r="I102" s="44">
        <v>1</v>
      </c>
      <c r="J102" s="44">
        <v>1</v>
      </c>
    </row>
    <row r="103" spans="1:10" ht="89.25" x14ac:dyDescent="0.25">
      <c r="A103" s="58"/>
      <c r="B103" s="10" t="s">
        <v>303</v>
      </c>
      <c r="C103" s="98" t="s">
        <v>58</v>
      </c>
      <c r="D103" s="98">
        <v>12</v>
      </c>
      <c r="E103" s="98">
        <v>12</v>
      </c>
      <c r="F103" s="98">
        <v>1</v>
      </c>
      <c r="G103" s="98">
        <v>4175.6000000000004</v>
      </c>
      <c r="H103" s="98">
        <v>4175.6000000000004</v>
      </c>
      <c r="I103" s="98">
        <v>1</v>
      </c>
      <c r="J103" s="98">
        <v>1</v>
      </c>
    </row>
    <row r="104" spans="1:10" ht="76.5" x14ac:dyDescent="0.25">
      <c r="A104" s="58"/>
      <c r="B104" s="10" t="s">
        <v>304</v>
      </c>
      <c r="C104" s="98" t="s">
        <v>58</v>
      </c>
      <c r="D104" s="98">
        <v>7</v>
      </c>
      <c r="E104" s="98">
        <v>7</v>
      </c>
      <c r="F104" s="98">
        <v>1</v>
      </c>
      <c r="G104" s="98">
        <v>2528.1999999999998</v>
      </c>
      <c r="H104" s="98">
        <v>2528.1999999999998</v>
      </c>
      <c r="I104" s="98">
        <v>1</v>
      </c>
      <c r="J104" s="98">
        <v>1</v>
      </c>
    </row>
    <row r="105" spans="1:10" ht="216.75" x14ac:dyDescent="0.25">
      <c r="A105" s="53"/>
      <c r="B105" s="17" t="s">
        <v>305</v>
      </c>
      <c r="C105" s="99" t="s">
        <v>58</v>
      </c>
      <c r="D105" s="44">
        <v>87</v>
      </c>
      <c r="E105" s="44">
        <v>87</v>
      </c>
      <c r="F105" s="44">
        <v>1</v>
      </c>
      <c r="G105" s="44">
        <v>24612.9</v>
      </c>
      <c r="H105" s="44">
        <v>24612.9</v>
      </c>
      <c r="I105" s="44">
        <v>1</v>
      </c>
      <c r="J105" s="44">
        <v>1</v>
      </c>
    </row>
    <row r="106" spans="1:10" x14ac:dyDescent="0.25">
      <c r="A106" s="80" t="s">
        <v>270</v>
      </c>
      <c r="B106" s="81"/>
      <c r="C106" s="81"/>
      <c r="D106" s="81"/>
      <c r="E106" s="81"/>
      <c r="F106" s="81"/>
      <c r="G106" s="81"/>
      <c r="H106" s="81"/>
      <c r="I106" s="82"/>
      <c r="J106" s="44">
        <v>4</v>
      </c>
    </row>
    <row r="107" spans="1:10" x14ac:dyDescent="0.25">
      <c r="A107" s="80" t="s">
        <v>306</v>
      </c>
      <c r="B107" s="81"/>
      <c r="C107" s="81"/>
      <c r="D107" s="81"/>
      <c r="E107" s="81"/>
      <c r="F107" s="81"/>
      <c r="G107" s="81"/>
      <c r="H107" s="81"/>
      <c r="I107" s="82"/>
      <c r="J107" s="44">
        <v>1</v>
      </c>
    </row>
    <row r="108" spans="1:10" ht="89.25" x14ac:dyDescent="0.25">
      <c r="A108" s="89" t="s">
        <v>307</v>
      </c>
      <c r="B108" s="95" t="s">
        <v>308</v>
      </c>
      <c r="C108" s="115" t="s">
        <v>129</v>
      </c>
      <c r="D108" s="115">
        <v>100</v>
      </c>
      <c r="E108" s="115">
        <v>100</v>
      </c>
      <c r="F108" s="115">
        <v>1</v>
      </c>
      <c r="G108" s="90">
        <v>4234.5</v>
      </c>
      <c r="H108" s="90">
        <v>4234.5</v>
      </c>
      <c r="I108" s="90">
        <v>1</v>
      </c>
      <c r="J108" s="116">
        <v>1</v>
      </c>
    </row>
    <row r="109" spans="1:10" ht="76.5" x14ac:dyDescent="0.25">
      <c r="A109" s="91"/>
      <c r="B109" s="95" t="s">
        <v>309</v>
      </c>
      <c r="C109" s="115" t="s">
        <v>129</v>
      </c>
      <c r="D109" s="115">
        <v>100</v>
      </c>
      <c r="E109" s="115">
        <v>116.9</v>
      </c>
      <c r="F109" s="115">
        <v>1.17</v>
      </c>
      <c r="G109" s="92"/>
      <c r="H109" s="92"/>
      <c r="I109" s="92"/>
      <c r="J109" s="116">
        <v>1.17</v>
      </c>
    </row>
    <row r="110" spans="1:10" ht="140.25" x14ac:dyDescent="0.25">
      <c r="A110" s="91"/>
      <c r="B110" s="95" t="s">
        <v>310</v>
      </c>
      <c r="C110" s="115" t="s">
        <v>129</v>
      </c>
      <c r="D110" s="115">
        <v>98</v>
      </c>
      <c r="E110" s="115">
        <v>99.8</v>
      </c>
      <c r="F110" s="115">
        <v>1.02</v>
      </c>
      <c r="G110" s="92"/>
      <c r="H110" s="92"/>
      <c r="I110" s="92"/>
      <c r="J110" s="116">
        <v>1.02</v>
      </c>
    </row>
    <row r="111" spans="1:10" ht="165.75" x14ac:dyDescent="0.25">
      <c r="A111" s="91"/>
      <c r="B111" s="95" t="s">
        <v>311</v>
      </c>
      <c r="C111" s="115" t="s">
        <v>129</v>
      </c>
      <c r="D111" s="115">
        <v>75</v>
      </c>
      <c r="E111" s="115">
        <v>100</v>
      </c>
      <c r="F111" s="115">
        <v>1.33</v>
      </c>
      <c r="G111" s="92"/>
      <c r="H111" s="92"/>
      <c r="I111" s="92"/>
      <c r="J111" s="116">
        <v>1.33</v>
      </c>
    </row>
    <row r="112" spans="1:10" ht="140.25" x14ac:dyDescent="0.25">
      <c r="A112" s="91"/>
      <c r="B112" s="95" t="s">
        <v>312</v>
      </c>
      <c r="C112" s="115" t="s">
        <v>129</v>
      </c>
      <c r="D112" s="115">
        <v>60</v>
      </c>
      <c r="E112" s="115">
        <v>60</v>
      </c>
      <c r="F112" s="115">
        <v>1</v>
      </c>
      <c r="G112" s="93"/>
      <c r="H112" s="93"/>
      <c r="I112" s="93"/>
      <c r="J112" s="116">
        <v>1</v>
      </c>
    </row>
    <row r="113" spans="1:10" ht="102" x14ac:dyDescent="0.25">
      <c r="A113" s="91"/>
      <c r="B113" s="95" t="s">
        <v>313</v>
      </c>
      <c r="C113" s="115" t="s">
        <v>129</v>
      </c>
      <c r="D113" s="115">
        <v>25</v>
      </c>
      <c r="E113" s="115">
        <v>28</v>
      </c>
      <c r="F113" s="115">
        <v>0.89</v>
      </c>
      <c r="G113" s="90">
        <v>1251.9000000000001</v>
      </c>
      <c r="H113" s="90">
        <v>1251.9000000000001</v>
      </c>
      <c r="I113" s="90">
        <v>1</v>
      </c>
      <c r="J113" s="116">
        <v>0.89</v>
      </c>
    </row>
    <row r="114" spans="1:10" ht="140.25" x14ac:dyDescent="0.25">
      <c r="A114" s="91"/>
      <c r="B114" s="95" t="s">
        <v>314</v>
      </c>
      <c r="C114" s="115" t="s">
        <v>129</v>
      </c>
      <c r="D114" s="115">
        <v>20</v>
      </c>
      <c r="E114" s="115">
        <v>20</v>
      </c>
      <c r="F114" s="115">
        <v>1</v>
      </c>
      <c r="G114" s="93"/>
      <c r="H114" s="93"/>
      <c r="I114" s="93"/>
      <c r="J114" s="116">
        <v>1</v>
      </c>
    </row>
    <row r="115" spans="1:10" ht="127.5" x14ac:dyDescent="0.25">
      <c r="A115" s="91"/>
      <c r="B115" s="95" t="s">
        <v>315</v>
      </c>
      <c r="C115" s="115" t="s">
        <v>316</v>
      </c>
      <c r="D115" s="115">
        <v>1</v>
      </c>
      <c r="E115" s="115">
        <v>1</v>
      </c>
      <c r="F115" s="115">
        <v>1</v>
      </c>
      <c r="G115" s="90">
        <v>3610.6</v>
      </c>
      <c r="H115" s="90">
        <v>3599.3</v>
      </c>
      <c r="I115" s="90">
        <v>1</v>
      </c>
      <c r="J115" s="116">
        <v>1</v>
      </c>
    </row>
    <row r="116" spans="1:10" ht="102" x14ac:dyDescent="0.25">
      <c r="A116" s="91"/>
      <c r="B116" s="95" t="s">
        <v>317</v>
      </c>
      <c r="C116" s="115" t="s">
        <v>129</v>
      </c>
      <c r="D116" s="115">
        <v>0</v>
      </c>
      <c r="E116" s="115">
        <v>0</v>
      </c>
      <c r="F116" s="115">
        <v>0</v>
      </c>
      <c r="G116" s="92"/>
      <c r="H116" s="92"/>
      <c r="I116" s="92"/>
      <c r="J116" s="116">
        <v>0</v>
      </c>
    </row>
    <row r="117" spans="1:10" ht="242.25" x14ac:dyDescent="0.25">
      <c r="A117" s="91"/>
      <c r="B117" s="95" t="s">
        <v>318</v>
      </c>
      <c r="C117" s="115" t="s">
        <v>129</v>
      </c>
      <c r="D117" s="115">
        <v>100</v>
      </c>
      <c r="E117" s="115">
        <v>100</v>
      </c>
      <c r="F117" s="115">
        <v>1</v>
      </c>
      <c r="G117" s="92"/>
      <c r="H117" s="92"/>
      <c r="I117" s="92"/>
      <c r="J117" s="116">
        <v>1</v>
      </c>
    </row>
    <row r="118" spans="1:10" ht="102" x14ac:dyDescent="0.25">
      <c r="A118" s="91"/>
      <c r="B118" s="95" t="s">
        <v>319</v>
      </c>
      <c r="C118" s="115" t="s">
        <v>129</v>
      </c>
      <c r="D118" s="115">
        <v>100</v>
      </c>
      <c r="E118" s="115">
        <v>100</v>
      </c>
      <c r="F118" s="115">
        <v>1</v>
      </c>
      <c r="G118" s="92"/>
      <c r="H118" s="92"/>
      <c r="I118" s="92"/>
      <c r="J118" s="116">
        <v>1</v>
      </c>
    </row>
    <row r="119" spans="1:10" ht="140.25" x14ac:dyDescent="0.25">
      <c r="A119" s="91"/>
      <c r="B119" s="95" t="s">
        <v>320</v>
      </c>
      <c r="C119" s="115" t="s">
        <v>129</v>
      </c>
      <c r="D119" s="115">
        <v>100</v>
      </c>
      <c r="E119" s="115">
        <v>100</v>
      </c>
      <c r="F119" s="115">
        <v>1</v>
      </c>
      <c r="G119" s="93"/>
      <c r="H119" s="93"/>
      <c r="I119" s="93"/>
      <c r="J119" s="116">
        <v>1</v>
      </c>
    </row>
    <row r="120" spans="1:10" ht="140.25" x14ac:dyDescent="0.25">
      <c r="A120" s="91"/>
      <c r="B120" s="95" t="s">
        <v>321</v>
      </c>
      <c r="C120" s="115" t="s">
        <v>129</v>
      </c>
      <c r="D120" s="115">
        <v>100</v>
      </c>
      <c r="E120" s="115">
        <v>100</v>
      </c>
      <c r="F120" s="115">
        <v>1</v>
      </c>
      <c r="G120" s="90">
        <v>1554.6</v>
      </c>
      <c r="H120" s="90">
        <v>1554.6</v>
      </c>
      <c r="I120" s="90">
        <v>1</v>
      </c>
      <c r="J120" s="116">
        <v>1</v>
      </c>
    </row>
    <row r="121" spans="1:10" ht="127.5" x14ac:dyDescent="0.25">
      <c r="A121" s="91"/>
      <c r="B121" s="95" t="s">
        <v>322</v>
      </c>
      <c r="C121" s="115" t="s">
        <v>129</v>
      </c>
      <c r="D121" s="115">
        <v>92</v>
      </c>
      <c r="E121" s="115">
        <v>92</v>
      </c>
      <c r="F121" s="115">
        <v>1</v>
      </c>
      <c r="G121" s="93"/>
      <c r="H121" s="93"/>
      <c r="I121" s="93"/>
      <c r="J121" s="116">
        <v>1</v>
      </c>
    </row>
    <row r="122" spans="1:10" ht="89.25" x14ac:dyDescent="0.25">
      <c r="A122" s="91"/>
      <c r="B122" s="95" t="s">
        <v>323</v>
      </c>
      <c r="C122" s="115" t="s">
        <v>129</v>
      </c>
      <c r="D122" s="115">
        <v>100</v>
      </c>
      <c r="E122" s="115">
        <v>100</v>
      </c>
      <c r="F122" s="115">
        <v>1</v>
      </c>
      <c r="G122" s="90">
        <v>313</v>
      </c>
      <c r="H122" s="90">
        <v>313</v>
      </c>
      <c r="I122" s="90">
        <v>1</v>
      </c>
      <c r="J122" s="116">
        <v>1</v>
      </c>
    </row>
    <row r="123" spans="1:10" ht="191.25" x14ac:dyDescent="0.25">
      <c r="A123" s="91"/>
      <c r="B123" s="95" t="s">
        <v>324</v>
      </c>
      <c r="C123" s="115" t="s">
        <v>129</v>
      </c>
      <c r="D123" s="115">
        <v>100</v>
      </c>
      <c r="E123" s="115">
        <v>100</v>
      </c>
      <c r="F123" s="115">
        <v>1</v>
      </c>
      <c r="G123" s="93"/>
      <c r="H123" s="93"/>
      <c r="I123" s="93"/>
      <c r="J123" s="116">
        <v>1</v>
      </c>
    </row>
    <row r="124" spans="1:10" ht="140.25" x14ac:dyDescent="0.25">
      <c r="A124" s="91"/>
      <c r="B124" s="95" t="s">
        <v>325</v>
      </c>
      <c r="C124" s="115" t="s">
        <v>129</v>
      </c>
      <c r="D124" s="115">
        <v>90</v>
      </c>
      <c r="E124" s="115">
        <v>91</v>
      </c>
      <c r="F124" s="115">
        <v>1.01</v>
      </c>
      <c r="G124" s="115">
        <v>3380.8</v>
      </c>
      <c r="H124" s="115">
        <v>1600.8</v>
      </c>
      <c r="I124" s="117">
        <v>0.47</v>
      </c>
      <c r="J124" s="116">
        <v>2.15</v>
      </c>
    </row>
    <row r="125" spans="1:10" ht="114.75" x14ac:dyDescent="0.25">
      <c r="A125" s="91"/>
      <c r="B125" s="95" t="s">
        <v>326</v>
      </c>
      <c r="C125" s="115" t="s">
        <v>129</v>
      </c>
      <c r="D125" s="115">
        <v>80</v>
      </c>
      <c r="E125" s="115">
        <v>85</v>
      </c>
      <c r="F125" s="115">
        <v>1.06</v>
      </c>
      <c r="G125" s="115">
        <v>156.5</v>
      </c>
      <c r="H125" s="115">
        <v>156.5</v>
      </c>
      <c r="I125" s="117">
        <v>1</v>
      </c>
      <c r="J125" s="116">
        <v>1.06</v>
      </c>
    </row>
    <row r="126" spans="1:10" ht="63.75" x14ac:dyDescent="0.25">
      <c r="A126" s="91"/>
      <c r="B126" s="95" t="s">
        <v>327</v>
      </c>
      <c r="C126" s="115" t="s">
        <v>129</v>
      </c>
      <c r="D126" s="115">
        <v>100</v>
      </c>
      <c r="E126" s="115">
        <v>100</v>
      </c>
      <c r="F126" s="115">
        <v>1</v>
      </c>
      <c r="G126" s="90">
        <v>1147.2</v>
      </c>
      <c r="H126" s="90">
        <v>1147.2</v>
      </c>
      <c r="I126" s="90">
        <v>1</v>
      </c>
      <c r="J126" s="116">
        <v>1</v>
      </c>
    </row>
    <row r="127" spans="1:10" ht="140.25" x14ac:dyDescent="0.25">
      <c r="A127" s="94"/>
      <c r="B127" s="95" t="s">
        <v>328</v>
      </c>
      <c r="C127" s="115" t="s">
        <v>129</v>
      </c>
      <c r="D127" s="115">
        <v>100</v>
      </c>
      <c r="E127" s="115">
        <v>100</v>
      </c>
      <c r="F127" s="115">
        <v>1</v>
      </c>
      <c r="G127" s="93"/>
      <c r="H127" s="93"/>
      <c r="I127" s="93"/>
      <c r="J127" s="116">
        <v>1</v>
      </c>
    </row>
    <row r="128" spans="1:10" x14ac:dyDescent="0.25">
      <c r="A128" s="118" t="s">
        <v>270</v>
      </c>
      <c r="B128" s="119"/>
      <c r="C128" s="119"/>
      <c r="D128" s="119"/>
      <c r="E128" s="119"/>
      <c r="F128" s="119"/>
      <c r="G128" s="119"/>
      <c r="H128" s="119"/>
      <c r="I128" s="120"/>
      <c r="J128" s="116">
        <v>20.62</v>
      </c>
    </row>
    <row r="129" spans="1:10" x14ac:dyDescent="0.25">
      <c r="A129" s="118" t="s">
        <v>329</v>
      </c>
      <c r="B129" s="121"/>
      <c r="C129" s="121"/>
      <c r="D129" s="121"/>
      <c r="E129" s="121"/>
      <c r="F129" s="121"/>
      <c r="G129" s="121"/>
      <c r="H129" s="121"/>
      <c r="I129" s="122"/>
      <c r="J129" s="116">
        <v>1.03</v>
      </c>
    </row>
    <row r="130" spans="1:10" ht="76.5" x14ac:dyDescent="0.25">
      <c r="A130" s="95" t="s">
        <v>330</v>
      </c>
      <c r="B130" s="95" t="s">
        <v>331</v>
      </c>
      <c r="C130" s="115" t="s">
        <v>58</v>
      </c>
      <c r="D130" s="115">
        <v>1227</v>
      </c>
      <c r="E130" s="115">
        <v>1227</v>
      </c>
      <c r="F130" s="115">
        <v>1</v>
      </c>
      <c r="G130" s="115">
        <v>30</v>
      </c>
      <c r="H130" s="115">
        <v>30</v>
      </c>
      <c r="I130" s="117">
        <v>1</v>
      </c>
      <c r="J130" s="116">
        <v>1</v>
      </c>
    </row>
    <row r="131" spans="1:10" x14ac:dyDescent="0.25">
      <c r="A131" s="118" t="s">
        <v>332</v>
      </c>
      <c r="B131" s="119"/>
      <c r="C131" s="119"/>
      <c r="D131" s="119"/>
      <c r="E131" s="119"/>
      <c r="F131" s="119"/>
      <c r="G131" s="119"/>
      <c r="H131" s="119"/>
      <c r="I131" s="120"/>
      <c r="J131" s="116">
        <v>1</v>
      </c>
    </row>
    <row r="132" spans="1:10" x14ac:dyDescent="0.25">
      <c r="A132" s="118" t="s">
        <v>306</v>
      </c>
      <c r="B132" s="119"/>
      <c r="C132" s="119"/>
      <c r="D132" s="119"/>
      <c r="E132" s="119"/>
      <c r="F132" s="119"/>
      <c r="G132" s="119"/>
      <c r="H132" s="119"/>
      <c r="I132" s="120"/>
      <c r="J132" s="116">
        <v>1</v>
      </c>
    </row>
    <row r="133" spans="1:10" ht="38.25" x14ac:dyDescent="0.25">
      <c r="A133" s="61" t="s">
        <v>333</v>
      </c>
      <c r="B133" s="95" t="s">
        <v>334</v>
      </c>
      <c r="C133" s="115" t="s">
        <v>58</v>
      </c>
      <c r="D133" s="115">
        <v>179440</v>
      </c>
      <c r="E133" s="115">
        <v>179440</v>
      </c>
      <c r="F133" s="115">
        <v>1</v>
      </c>
      <c r="G133" s="115">
        <v>11856</v>
      </c>
      <c r="H133" s="115">
        <v>11856</v>
      </c>
      <c r="I133" s="117">
        <v>1</v>
      </c>
      <c r="J133" s="116">
        <v>1</v>
      </c>
    </row>
    <row r="134" spans="1:10" ht="38.25" x14ac:dyDescent="0.25">
      <c r="A134" s="65"/>
      <c r="B134" s="95" t="s">
        <v>335</v>
      </c>
      <c r="C134" s="115" t="s">
        <v>58</v>
      </c>
      <c r="D134" s="115">
        <v>782</v>
      </c>
      <c r="E134" s="115">
        <v>782</v>
      </c>
      <c r="F134" s="115">
        <v>1</v>
      </c>
      <c r="G134" s="115">
        <v>20385.7</v>
      </c>
      <c r="H134" s="115">
        <v>20385.7</v>
      </c>
      <c r="I134" s="117">
        <v>1</v>
      </c>
      <c r="J134" s="116">
        <v>1</v>
      </c>
    </row>
    <row r="135" spans="1:10" ht="63.75" x14ac:dyDescent="0.25">
      <c r="A135" s="65"/>
      <c r="B135" s="95" t="s">
        <v>336</v>
      </c>
      <c r="C135" s="115" t="s">
        <v>58</v>
      </c>
      <c r="D135" s="115">
        <v>181</v>
      </c>
      <c r="E135" s="115">
        <v>181</v>
      </c>
      <c r="F135" s="115">
        <v>1</v>
      </c>
      <c r="G135" s="115">
        <v>6756.5</v>
      </c>
      <c r="H135" s="115">
        <v>6756.5</v>
      </c>
      <c r="I135" s="117">
        <v>1</v>
      </c>
      <c r="J135" s="116">
        <v>1</v>
      </c>
    </row>
    <row r="136" spans="1:10" ht="38.25" x14ac:dyDescent="0.25">
      <c r="A136" s="65"/>
      <c r="B136" s="95" t="s">
        <v>337</v>
      </c>
      <c r="C136" s="115" t="s">
        <v>39</v>
      </c>
      <c r="D136" s="115">
        <v>11</v>
      </c>
      <c r="E136" s="115">
        <v>11</v>
      </c>
      <c r="F136" s="115">
        <v>1</v>
      </c>
      <c r="G136" s="115">
        <v>1712.2</v>
      </c>
      <c r="H136" s="115">
        <v>1712.2</v>
      </c>
      <c r="I136" s="117">
        <v>1</v>
      </c>
      <c r="J136" s="116">
        <v>1</v>
      </c>
    </row>
    <row r="137" spans="1:10" ht="38.25" x14ac:dyDescent="0.25">
      <c r="A137" s="65"/>
      <c r="B137" s="95" t="s">
        <v>338</v>
      </c>
      <c r="C137" s="115" t="s">
        <v>58</v>
      </c>
      <c r="D137" s="115">
        <v>8200</v>
      </c>
      <c r="E137" s="115">
        <v>8200</v>
      </c>
      <c r="F137" s="115">
        <v>1</v>
      </c>
      <c r="G137" s="115">
        <v>3075.4</v>
      </c>
      <c r="H137" s="115">
        <v>3075.4</v>
      </c>
      <c r="I137" s="117">
        <v>1</v>
      </c>
      <c r="J137" s="116">
        <v>1</v>
      </c>
    </row>
    <row r="138" spans="1:10" ht="38.25" x14ac:dyDescent="0.25">
      <c r="A138" s="65"/>
      <c r="B138" s="95" t="s">
        <v>339</v>
      </c>
      <c r="C138" s="115" t="s">
        <v>129</v>
      </c>
      <c r="D138" s="115">
        <v>100</v>
      </c>
      <c r="E138" s="115">
        <v>100</v>
      </c>
      <c r="F138" s="115">
        <v>1</v>
      </c>
      <c r="G138" s="115">
        <v>3709.6</v>
      </c>
      <c r="H138" s="115">
        <v>3709.6</v>
      </c>
      <c r="I138" s="117">
        <v>1</v>
      </c>
      <c r="J138" s="116">
        <v>1</v>
      </c>
    </row>
    <row r="139" spans="1:10" ht="51" x14ac:dyDescent="0.25">
      <c r="A139" s="65"/>
      <c r="B139" s="95" t="s">
        <v>340</v>
      </c>
      <c r="C139" s="115" t="s">
        <v>58</v>
      </c>
      <c r="D139" s="115">
        <v>200</v>
      </c>
      <c r="E139" s="115">
        <v>200</v>
      </c>
      <c r="F139" s="115">
        <v>1</v>
      </c>
      <c r="G139" s="115">
        <v>1302.9000000000001</v>
      </c>
      <c r="H139" s="115">
        <v>1302.9000000000001</v>
      </c>
      <c r="I139" s="117">
        <v>1</v>
      </c>
      <c r="J139" s="116">
        <v>1</v>
      </c>
    </row>
    <row r="140" spans="1:10" ht="38.25" x14ac:dyDescent="0.25">
      <c r="A140" s="65"/>
      <c r="B140" s="95" t="s">
        <v>341</v>
      </c>
      <c r="C140" s="115" t="s">
        <v>58</v>
      </c>
      <c r="D140" s="115">
        <v>602</v>
      </c>
      <c r="E140" s="115">
        <v>602</v>
      </c>
      <c r="F140" s="115">
        <v>1</v>
      </c>
      <c r="G140" s="115">
        <v>6729.5</v>
      </c>
      <c r="H140" s="115">
        <v>6729.5</v>
      </c>
      <c r="I140" s="117">
        <v>1</v>
      </c>
      <c r="J140" s="116">
        <v>1</v>
      </c>
    </row>
    <row r="141" spans="1:10" ht="76.5" x14ac:dyDescent="0.25">
      <c r="A141" s="68"/>
      <c r="B141" s="95" t="s">
        <v>342</v>
      </c>
      <c r="C141" s="115" t="s">
        <v>58</v>
      </c>
      <c r="D141" s="115">
        <v>19431</v>
      </c>
      <c r="E141" s="115">
        <v>19431</v>
      </c>
      <c r="F141" s="115">
        <v>1</v>
      </c>
      <c r="G141" s="115">
        <v>4456.8</v>
      </c>
      <c r="H141" s="115">
        <v>4456.8</v>
      </c>
      <c r="I141" s="117">
        <v>1</v>
      </c>
      <c r="J141" s="116">
        <v>1</v>
      </c>
    </row>
    <row r="142" spans="1:10" x14ac:dyDescent="0.25">
      <c r="A142" s="118" t="s">
        <v>299</v>
      </c>
      <c r="B142" s="119"/>
      <c r="C142" s="119"/>
      <c r="D142" s="119"/>
      <c r="E142" s="119"/>
      <c r="F142" s="119"/>
      <c r="G142" s="119"/>
      <c r="H142" s="119"/>
      <c r="I142" s="120"/>
      <c r="J142" s="116">
        <v>9</v>
      </c>
    </row>
    <row r="143" spans="1:10" x14ac:dyDescent="0.25">
      <c r="A143" s="118" t="s">
        <v>306</v>
      </c>
      <c r="B143" s="119"/>
      <c r="C143" s="119"/>
      <c r="D143" s="119"/>
      <c r="E143" s="119"/>
      <c r="F143" s="119"/>
      <c r="G143" s="119"/>
      <c r="H143" s="119"/>
      <c r="I143" s="120"/>
      <c r="J143" s="116">
        <v>1</v>
      </c>
    </row>
    <row r="144" spans="1:10" ht="38.25" x14ac:dyDescent="0.25">
      <c r="A144" s="61" t="s">
        <v>343</v>
      </c>
      <c r="B144" s="95" t="s">
        <v>344</v>
      </c>
      <c r="C144" s="115" t="s">
        <v>129</v>
      </c>
      <c r="D144" s="115">
        <v>66.5</v>
      </c>
      <c r="E144" s="115">
        <v>67.7</v>
      </c>
      <c r="F144" s="115">
        <v>1.02</v>
      </c>
      <c r="G144" s="90">
        <v>504662.4</v>
      </c>
      <c r="H144" s="90">
        <v>503177.8</v>
      </c>
      <c r="I144" s="90">
        <v>0.99</v>
      </c>
      <c r="J144" s="116">
        <v>1.03</v>
      </c>
    </row>
    <row r="145" spans="1:10" ht="76.5" x14ac:dyDescent="0.25">
      <c r="A145" s="65"/>
      <c r="B145" s="95" t="s">
        <v>345</v>
      </c>
      <c r="C145" s="115" t="s">
        <v>129</v>
      </c>
      <c r="D145" s="115">
        <v>97</v>
      </c>
      <c r="E145" s="115">
        <v>94.8</v>
      </c>
      <c r="F145" s="115">
        <v>0.98</v>
      </c>
      <c r="G145" s="92"/>
      <c r="H145" s="92"/>
      <c r="I145" s="92"/>
      <c r="J145" s="116">
        <v>0.99</v>
      </c>
    </row>
    <row r="146" spans="1:10" ht="89.25" x14ac:dyDescent="0.25">
      <c r="A146" s="65"/>
      <c r="B146" s="95" t="s">
        <v>346</v>
      </c>
      <c r="C146" s="115" t="s">
        <v>129</v>
      </c>
      <c r="D146" s="115">
        <v>96</v>
      </c>
      <c r="E146" s="115">
        <v>96</v>
      </c>
      <c r="F146" s="115">
        <v>1</v>
      </c>
      <c r="G146" s="92"/>
      <c r="H146" s="92"/>
      <c r="I146" s="92"/>
      <c r="J146" s="116">
        <v>1.01</v>
      </c>
    </row>
    <row r="147" spans="1:10" ht="127.5" x14ac:dyDescent="0.25">
      <c r="A147" s="68"/>
      <c r="B147" s="95" t="s">
        <v>347</v>
      </c>
      <c r="C147" s="115" t="s">
        <v>129</v>
      </c>
      <c r="D147" s="115">
        <v>82</v>
      </c>
      <c r="E147" s="115">
        <v>82</v>
      </c>
      <c r="F147" s="115">
        <v>1</v>
      </c>
      <c r="G147" s="93"/>
      <c r="H147" s="93"/>
      <c r="I147" s="93"/>
      <c r="J147" s="116">
        <v>1.01</v>
      </c>
    </row>
    <row r="148" spans="1:10" x14ac:dyDescent="0.25">
      <c r="A148" s="118" t="s">
        <v>332</v>
      </c>
      <c r="B148" s="119"/>
      <c r="C148" s="119"/>
      <c r="D148" s="119"/>
      <c r="E148" s="119"/>
      <c r="F148" s="119"/>
      <c r="G148" s="119"/>
      <c r="H148" s="119"/>
      <c r="I148" s="120"/>
      <c r="J148" s="116">
        <v>4.04</v>
      </c>
    </row>
    <row r="149" spans="1:10" x14ac:dyDescent="0.25">
      <c r="A149" s="118" t="s">
        <v>300</v>
      </c>
      <c r="B149" s="119"/>
      <c r="C149" s="119"/>
      <c r="D149" s="119"/>
      <c r="E149" s="119"/>
      <c r="F149" s="119"/>
      <c r="G149" s="119"/>
      <c r="H149" s="119"/>
      <c r="I149" s="120"/>
      <c r="J149" s="116">
        <v>1.01</v>
      </c>
    </row>
    <row r="150" spans="1:10" ht="51" x14ac:dyDescent="0.25">
      <c r="A150" s="95" t="s">
        <v>348</v>
      </c>
      <c r="B150" s="95" t="s">
        <v>349</v>
      </c>
      <c r="C150" s="115" t="s">
        <v>58</v>
      </c>
      <c r="D150" s="115">
        <v>10147</v>
      </c>
      <c r="E150" s="115">
        <v>10348</v>
      </c>
      <c r="F150" s="115">
        <v>1.02</v>
      </c>
      <c r="G150" s="115">
        <v>32239.9</v>
      </c>
      <c r="H150" s="115">
        <v>32239.9</v>
      </c>
      <c r="I150" s="117">
        <v>1</v>
      </c>
      <c r="J150" s="116">
        <v>1.02</v>
      </c>
    </row>
    <row r="151" spans="1:10" x14ac:dyDescent="0.25">
      <c r="A151" s="118" t="s">
        <v>332</v>
      </c>
      <c r="B151" s="119"/>
      <c r="C151" s="119"/>
      <c r="D151" s="119"/>
      <c r="E151" s="119"/>
      <c r="F151" s="119"/>
      <c r="G151" s="119"/>
      <c r="H151" s="119"/>
      <c r="I151" s="120"/>
      <c r="J151" s="116">
        <v>1.02</v>
      </c>
    </row>
    <row r="152" spans="1:10" x14ac:dyDescent="0.25">
      <c r="A152" s="118" t="s">
        <v>350</v>
      </c>
      <c r="B152" s="119"/>
      <c r="C152" s="119"/>
      <c r="D152" s="119"/>
      <c r="E152" s="119"/>
      <c r="F152" s="119"/>
      <c r="G152" s="119"/>
      <c r="H152" s="119"/>
      <c r="I152" s="120"/>
      <c r="J152" s="116">
        <v>1.02</v>
      </c>
    </row>
    <row r="153" spans="1:10" ht="114.75" x14ac:dyDescent="0.25">
      <c r="A153" s="51" t="s">
        <v>351</v>
      </c>
      <c r="B153" s="10" t="s">
        <v>352</v>
      </c>
      <c r="C153" s="98" t="s">
        <v>42</v>
      </c>
      <c r="D153" s="98">
        <v>1</v>
      </c>
      <c r="E153" s="98">
        <v>1</v>
      </c>
      <c r="F153" s="98">
        <v>1</v>
      </c>
      <c r="G153" s="98">
        <v>0</v>
      </c>
      <c r="H153" s="98">
        <v>0</v>
      </c>
      <c r="I153" s="98">
        <v>0</v>
      </c>
      <c r="J153" s="98">
        <v>1</v>
      </c>
    </row>
    <row r="154" spans="1:10" ht="25.5" x14ac:dyDescent="0.25">
      <c r="A154" s="73"/>
      <c r="B154" s="10" t="s">
        <v>353</v>
      </c>
      <c r="C154" s="98" t="s">
        <v>39</v>
      </c>
      <c r="D154" s="98">
        <v>2</v>
      </c>
      <c r="E154" s="98">
        <v>2</v>
      </c>
      <c r="F154" s="98">
        <v>1</v>
      </c>
      <c r="G154" s="98">
        <v>2</v>
      </c>
      <c r="H154" s="98">
        <v>1.04</v>
      </c>
      <c r="I154" s="98">
        <v>0.52</v>
      </c>
      <c r="J154" s="98">
        <v>1.92</v>
      </c>
    </row>
    <row r="155" spans="1:10" ht="38.25" x14ac:dyDescent="0.25">
      <c r="A155" s="73"/>
      <c r="B155" s="10" t="s">
        <v>354</v>
      </c>
      <c r="C155" s="98" t="s">
        <v>39</v>
      </c>
      <c r="D155" s="98">
        <v>12</v>
      </c>
      <c r="E155" s="98">
        <v>12</v>
      </c>
      <c r="F155" s="98">
        <v>1</v>
      </c>
      <c r="G155" s="98">
        <v>0</v>
      </c>
      <c r="H155" s="98">
        <v>0</v>
      </c>
      <c r="I155" s="98">
        <v>0</v>
      </c>
      <c r="J155" s="98">
        <v>1</v>
      </c>
    </row>
    <row r="156" spans="1:10" ht="114.75" x14ac:dyDescent="0.25">
      <c r="A156" s="9"/>
      <c r="B156" s="10" t="s">
        <v>355</v>
      </c>
      <c r="C156" s="98" t="s">
        <v>39</v>
      </c>
      <c r="D156" s="98">
        <v>1</v>
      </c>
      <c r="E156" s="98">
        <v>1</v>
      </c>
      <c r="F156" s="98">
        <v>1</v>
      </c>
      <c r="G156" s="98">
        <v>1</v>
      </c>
      <c r="H156" s="98">
        <v>1</v>
      </c>
      <c r="I156" s="98">
        <v>1</v>
      </c>
      <c r="J156" s="98">
        <v>1</v>
      </c>
    </row>
    <row r="157" spans="1:10" x14ac:dyDescent="0.25">
      <c r="A157" s="109" t="s">
        <v>356</v>
      </c>
      <c r="B157" s="110"/>
      <c r="C157" s="110"/>
      <c r="D157" s="110"/>
      <c r="E157" s="110"/>
      <c r="F157" s="110"/>
      <c r="G157" s="110"/>
      <c r="H157" s="110"/>
      <c r="I157" s="111"/>
      <c r="J157" s="98">
        <v>4.92</v>
      </c>
    </row>
    <row r="158" spans="1:10" x14ac:dyDescent="0.25">
      <c r="A158" s="109" t="s">
        <v>306</v>
      </c>
      <c r="B158" s="110"/>
      <c r="C158" s="110"/>
      <c r="D158" s="110"/>
      <c r="E158" s="110"/>
      <c r="F158" s="110"/>
      <c r="G158" s="110"/>
      <c r="H158" s="110"/>
      <c r="I158" s="111"/>
      <c r="J158" s="98">
        <v>1.23</v>
      </c>
    </row>
    <row r="159" spans="1:10" ht="114.75" x14ac:dyDescent="0.25">
      <c r="A159" s="61" t="s">
        <v>357</v>
      </c>
      <c r="B159" s="95" t="s">
        <v>358</v>
      </c>
      <c r="C159" s="115" t="s">
        <v>359</v>
      </c>
      <c r="D159" s="115" t="s">
        <v>360</v>
      </c>
      <c r="E159" s="115" t="s">
        <v>360</v>
      </c>
      <c r="F159" s="115">
        <v>1</v>
      </c>
      <c r="G159" s="90">
        <v>31300</v>
      </c>
      <c r="H159" s="90">
        <v>31300</v>
      </c>
      <c r="I159" s="90">
        <v>1</v>
      </c>
      <c r="J159" s="116">
        <v>1</v>
      </c>
    </row>
    <row r="160" spans="1:10" ht="140.25" x14ac:dyDescent="0.25">
      <c r="A160" s="65"/>
      <c r="B160" s="95" t="s">
        <v>361</v>
      </c>
      <c r="C160" s="115" t="s">
        <v>362</v>
      </c>
      <c r="D160" s="115" t="s">
        <v>360</v>
      </c>
      <c r="E160" s="115" t="s">
        <v>360</v>
      </c>
      <c r="F160" s="115">
        <v>1</v>
      </c>
      <c r="G160" s="92"/>
      <c r="H160" s="92"/>
      <c r="I160" s="92"/>
      <c r="J160" s="116">
        <v>1</v>
      </c>
    </row>
    <row r="161" spans="1:10" ht="127.5" x14ac:dyDescent="0.25">
      <c r="A161" s="68"/>
      <c r="B161" s="95" t="s">
        <v>363</v>
      </c>
      <c r="C161" s="115" t="s">
        <v>364</v>
      </c>
      <c r="D161" s="115" t="s">
        <v>365</v>
      </c>
      <c r="E161" s="115" t="s">
        <v>365</v>
      </c>
      <c r="F161" s="115">
        <v>1</v>
      </c>
      <c r="G161" s="93"/>
      <c r="H161" s="93"/>
      <c r="I161" s="93"/>
      <c r="J161" s="116">
        <v>1</v>
      </c>
    </row>
    <row r="162" spans="1:10" x14ac:dyDescent="0.25">
      <c r="A162" s="118" t="s">
        <v>332</v>
      </c>
      <c r="B162" s="119"/>
      <c r="C162" s="119"/>
      <c r="D162" s="119"/>
      <c r="E162" s="119"/>
      <c r="F162" s="119"/>
      <c r="G162" s="119"/>
      <c r="H162" s="119"/>
      <c r="I162" s="120"/>
      <c r="J162" s="116">
        <v>3</v>
      </c>
    </row>
    <row r="163" spans="1:10" x14ac:dyDescent="0.25">
      <c r="A163" s="118" t="s">
        <v>306</v>
      </c>
      <c r="B163" s="119"/>
      <c r="C163" s="119"/>
      <c r="D163" s="119"/>
      <c r="E163" s="119"/>
      <c r="F163" s="119"/>
      <c r="G163" s="119"/>
      <c r="H163" s="119"/>
      <c r="I163" s="120"/>
      <c r="J163" s="116">
        <v>1</v>
      </c>
    </row>
    <row r="164" spans="1:10" ht="76.5" x14ac:dyDescent="0.25">
      <c r="A164" s="61" t="s">
        <v>366</v>
      </c>
      <c r="B164" s="95" t="s">
        <v>367</v>
      </c>
      <c r="C164" s="115" t="s">
        <v>362</v>
      </c>
      <c r="D164" s="115" t="s">
        <v>360</v>
      </c>
      <c r="E164" s="115" t="s">
        <v>360</v>
      </c>
      <c r="F164" s="115">
        <v>1</v>
      </c>
      <c r="G164" s="90">
        <v>38217</v>
      </c>
      <c r="H164" s="90">
        <v>38217</v>
      </c>
      <c r="I164" s="90">
        <v>1</v>
      </c>
      <c r="J164" s="116">
        <v>1</v>
      </c>
    </row>
    <row r="165" spans="1:10" ht="89.25" x14ac:dyDescent="0.25">
      <c r="A165" s="65"/>
      <c r="B165" s="95" t="s">
        <v>368</v>
      </c>
      <c r="C165" s="115" t="s">
        <v>129</v>
      </c>
      <c r="D165" s="115">
        <v>0</v>
      </c>
      <c r="E165" s="115">
        <v>0</v>
      </c>
      <c r="F165" s="115">
        <v>0</v>
      </c>
      <c r="G165" s="92"/>
      <c r="H165" s="92"/>
      <c r="I165" s="92"/>
      <c r="J165" s="116">
        <v>0</v>
      </c>
    </row>
    <row r="166" spans="1:10" ht="89.25" x14ac:dyDescent="0.25">
      <c r="A166" s="65"/>
      <c r="B166" s="95" t="s">
        <v>369</v>
      </c>
      <c r="C166" s="115" t="s">
        <v>129</v>
      </c>
      <c r="D166" s="115">
        <v>0</v>
      </c>
      <c r="E166" s="115">
        <v>0</v>
      </c>
      <c r="F166" s="115">
        <v>0</v>
      </c>
      <c r="G166" s="92"/>
      <c r="H166" s="92"/>
      <c r="I166" s="92"/>
      <c r="J166" s="116">
        <v>0</v>
      </c>
    </row>
    <row r="167" spans="1:10" ht="89.25" x14ac:dyDescent="0.25">
      <c r="A167" s="68"/>
      <c r="B167" s="95" t="s">
        <v>370</v>
      </c>
      <c r="C167" s="115" t="s">
        <v>129</v>
      </c>
      <c r="D167" s="115">
        <v>100</v>
      </c>
      <c r="E167" s="115">
        <v>100</v>
      </c>
      <c r="F167" s="115">
        <v>1</v>
      </c>
      <c r="G167" s="93"/>
      <c r="H167" s="93"/>
      <c r="I167" s="93"/>
      <c r="J167" s="116">
        <v>1</v>
      </c>
    </row>
    <row r="168" spans="1:10" x14ac:dyDescent="0.25">
      <c r="A168" s="118" t="s">
        <v>356</v>
      </c>
      <c r="B168" s="119"/>
      <c r="C168" s="119"/>
      <c r="D168" s="119"/>
      <c r="E168" s="119"/>
      <c r="F168" s="119"/>
      <c r="G168" s="119"/>
      <c r="H168" s="119"/>
      <c r="I168" s="120"/>
      <c r="J168" s="116">
        <v>2</v>
      </c>
    </row>
    <row r="169" spans="1:10" x14ac:dyDescent="0.25">
      <c r="A169" s="118" t="s">
        <v>300</v>
      </c>
      <c r="B169" s="119"/>
      <c r="C169" s="119"/>
      <c r="D169" s="119"/>
      <c r="E169" s="119"/>
      <c r="F169" s="119"/>
      <c r="G169" s="119"/>
      <c r="H169" s="119"/>
      <c r="I169" s="120"/>
      <c r="J169" s="116">
        <v>1</v>
      </c>
    </row>
    <row r="170" spans="1:10" ht="229.5" x14ac:dyDescent="0.25">
      <c r="A170" s="61" t="s">
        <v>371</v>
      </c>
      <c r="B170" s="95" t="s">
        <v>372</v>
      </c>
      <c r="C170" s="115" t="s">
        <v>129</v>
      </c>
      <c r="D170" s="115">
        <v>100</v>
      </c>
      <c r="E170" s="115">
        <v>100</v>
      </c>
      <c r="F170" s="115">
        <v>1</v>
      </c>
      <c r="G170" s="90">
        <v>5281.7</v>
      </c>
      <c r="H170" s="90">
        <v>5281.7</v>
      </c>
      <c r="I170" s="90">
        <v>1</v>
      </c>
      <c r="J170" s="116">
        <v>1</v>
      </c>
    </row>
    <row r="171" spans="1:10" ht="178.5" x14ac:dyDescent="0.25">
      <c r="A171" s="68"/>
      <c r="B171" s="95" t="s">
        <v>373</v>
      </c>
      <c r="C171" s="115" t="s">
        <v>129</v>
      </c>
      <c r="D171" s="115">
        <v>100</v>
      </c>
      <c r="E171" s="115">
        <v>100</v>
      </c>
      <c r="F171" s="115">
        <v>1</v>
      </c>
      <c r="G171" s="93"/>
      <c r="H171" s="93"/>
      <c r="I171" s="93"/>
      <c r="J171" s="116">
        <v>1</v>
      </c>
    </row>
    <row r="172" spans="1:10" x14ac:dyDescent="0.25">
      <c r="A172" s="118" t="s">
        <v>374</v>
      </c>
      <c r="B172" s="119"/>
      <c r="C172" s="119"/>
      <c r="D172" s="119"/>
      <c r="E172" s="119"/>
      <c r="F172" s="119"/>
      <c r="G172" s="119"/>
      <c r="H172" s="119"/>
      <c r="I172" s="120"/>
      <c r="J172" s="116">
        <v>2</v>
      </c>
    </row>
    <row r="173" spans="1:10" x14ac:dyDescent="0.25">
      <c r="A173" s="118" t="s">
        <v>350</v>
      </c>
      <c r="B173" s="119"/>
      <c r="C173" s="119"/>
      <c r="D173" s="119"/>
      <c r="E173" s="119"/>
      <c r="F173" s="119"/>
      <c r="G173" s="119"/>
      <c r="H173" s="119"/>
      <c r="I173" s="120"/>
      <c r="J173" s="116">
        <v>1</v>
      </c>
    </row>
  </sheetData>
  <mergeCells count="104">
    <mergeCell ref="A173:I173"/>
    <mergeCell ref="A169:I169"/>
    <mergeCell ref="A170:A171"/>
    <mergeCell ref="G170:G171"/>
    <mergeCell ref="H170:H171"/>
    <mergeCell ref="I170:I171"/>
    <mergeCell ref="A172:I172"/>
    <mergeCell ref="A163:I163"/>
    <mergeCell ref="A164:A167"/>
    <mergeCell ref="G164:G167"/>
    <mergeCell ref="H164:H167"/>
    <mergeCell ref="I164:I167"/>
    <mergeCell ref="A168:I168"/>
    <mergeCell ref="A158:I158"/>
    <mergeCell ref="A159:A161"/>
    <mergeCell ref="G159:G161"/>
    <mergeCell ref="H159:H161"/>
    <mergeCell ref="I159:I161"/>
    <mergeCell ref="A162:I162"/>
    <mergeCell ref="A148:I148"/>
    <mergeCell ref="A149:I149"/>
    <mergeCell ref="A151:I151"/>
    <mergeCell ref="A152:I152"/>
    <mergeCell ref="A153:A156"/>
    <mergeCell ref="A157:I157"/>
    <mergeCell ref="A132:I132"/>
    <mergeCell ref="A133:A141"/>
    <mergeCell ref="A142:I142"/>
    <mergeCell ref="A143:I143"/>
    <mergeCell ref="A144:A147"/>
    <mergeCell ref="G144:G147"/>
    <mergeCell ref="H144:H147"/>
    <mergeCell ref="I144:I147"/>
    <mergeCell ref="G126:G127"/>
    <mergeCell ref="H126:H127"/>
    <mergeCell ref="I126:I127"/>
    <mergeCell ref="A128:I128"/>
    <mergeCell ref="A129:I129"/>
    <mergeCell ref="A131:I131"/>
    <mergeCell ref="G120:G121"/>
    <mergeCell ref="H120:H121"/>
    <mergeCell ref="I120:I121"/>
    <mergeCell ref="G122:G123"/>
    <mergeCell ref="H122:H123"/>
    <mergeCell ref="I122:I123"/>
    <mergeCell ref="G113:G114"/>
    <mergeCell ref="H113:H114"/>
    <mergeCell ref="I113:I114"/>
    <mergeCell ref="G115:G119"/>
    <mergeCell ref="H115:H119"/>
    <mergeCell ref="I115:I119"/>
    <mergeCell ref="A102:A105"/>
    <mergeCell ref="A106:I106"/>
    <mergeCell ref="A107:I107"/>
    <mergeCell ref="G108:G112"/>
    <mergeCell ref="H108:H112"/>
    <mergeCell ref="I108:I112"/>
    <mergeCell ref="A74:I74"/>
    <mergeCell ref="A75:I75"/>
    <mergeCell ref="A76:J76"/>
    <mergeCell ref="A77:A99"/>
    <mergeCell ref="A100:I100"/>
    <mergeCell ref="A101:I101"/>
    <mergeCell ref="A64:I64"/>
    <mergeCell ref="A65:I65"/>
    <mergeCell ref="A66:A73"/>
    <mergeCell ref="G66:G73"/>
    <mergeCell ref="H66:H73"/>
    <mergeCell ref="I66:I73"/>
    <mergeCell ref="A50:I50"/>
    <mergeCell ref="A51:I51"/>
    <mergeCell ref="A52:A63"/>
    <mergeCell ref="G52:G63"/>
    <mergeCell ref="H52:H63"/>
    <mergeCell ref="I52:I63"/>
    <mergeCell ref="A43:A46"/>
    <mergeCell ref="G43:G46"/>
    <mergeCell ref="H43:H46"/>
    <mergeCell ref="I43:I46"/>
    <mergeCell ref="A47:I47"/>
    <mergeCell ref="A48:I48"/>
    <mergeCell ref="A32:A36"/>
    <mergeCell ref="G32:G36"/>
    <mergeCell ref="H32:H36"/>
    <mergeCell ref="I32:I36"/>
    <mergeCell ref="A37:A41"/>
    <mergeCell ref="G37:G41"/>
    <mergeCell ref="H37:H41"/>
    <mergeCell ref="I37:I41"/>
    <mergeCell ref="A12:J12"/>
    <mergeCell ref="A13:A24"/>
    <mergeCell ref="G13:G24"/>
    <mergeCell ref="H13:H24"/>
    <mergeCell ref="I13:I24"/>
    <mergeCell ref="A25:A31"/>
    <mergeCell ref="G25:G31"/>
    <mergeCell ref="H25:H31"/>
    <mergeCell ref="I25:I31"/>
    <mergeCell ref="A5:A9"/>
    <mergeCell ref="G5:G9"/>
    <mergeCell ref="H5:H9"/>
    <mergeCell ref="I5:I9"/>
    <mergeCell ref="A10:I10"/>
    <mergeCell ref="A11:I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Муниципальные программы</vt:lpstr>
      <vt:lpstr>Ведомственные программы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2016-04-07T03:29:57Z</dcterms:modified>
</cp:coreProperties>
</file>